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225" windowWidth="14805" windowHeight="7890" activeTab="4"/>
  </bookViews>
  <sheets>
    <sheet name="1кв" sheetId="25" r:id="rId1"/>
    <sheet name="2кв" sheetId="26" r:id="rId2"/>
    <sheet name="3кв" sheetId="27" r:id="rId3"/>
    <sheet name="4кв" sheetId="28" r:id="rId4"/>
    <sheet name="отчет" sheetId="29" r:id="rId5"/>
  </sheets>
  <definedNames>
    <definedName name="_xlnm.Print_Area" localSheetId="0">'1кв'!$A$1:$E$54</definedName>
    <definedName name="_xlnm.Print_Area" localSheetId="1">'2кв'!$A$1:$E$55</definedName>
    <definedName name="_xlnm.Print_Area" localSheetId="2">'3кв'!$A$1:$E$52</definedName>
    <definedName name="_xlnm.Print_Area" localSheetId="3">'4кв'!$A$1:$E$51</definedName>
    <definedName name="_xlnm.Print_Area" localSheetId="4">отчет!$A$1:$C$45</definedName>
  </definedNames>
  <calcPr calcId="152511"/>
</workbook>
</file>

<file path=xl/calcChain.xml><?xml version="1.0" encoding="utf-8"?>
<calcChain xmlns="http://schemas.openxmlformats.org/spreadsheetml/2006/main">
  <c r="C26" i="29" l="1"/>
  <c r="C31" i="29"/>
  <c r="C30" i="29"/>
  <c r="C29" i="29"/>
  <c r="C28" i="29"/>
  <c r="C25" i="29"/>
  <c r="C18" i="29"/>
  <c r="C19" i="29"/>
  <c r="C20" i="29"/>
  <c r="C21" i="29"/>
  <c r="C22" i="29"/>
  <c r="C23" i="29"/>
  <c r="C24" i="29"/>
  <c r="C13" i="29"/>
  <c r="C6" i="29"/>
  <c r="C39" i="29"/>
  <c r="E30" i="28" l="1"/>
  <c r="B49" i="28"/>
  <c r="E22" i="28"/>
  <c r="E20" i="28"/>
  <c r="B50" i="28" l="1"/>
  <c r="B47" i="27"/>
  <c r="E29" i="26" l="1"/>
  <c r="B50" i="27" l="1"/>
  <c r="C14" i="29" s="1"/>
  <c r="C15" i="29" s="1"/>
  <c r="E22" i="27"/>
  <c r="E20" i="27"/>
  <c r="B53" i="26"/>
  <c r="E32" i="26"/>
  <c r="E31" i="26"/>
  <c r="E30" i="26"/>
  <c r="E22" i="26"/>
  <c r="E20" i="26"/>
  <c r="C17" i="29" l="1"/>
  <c r="C33" i="29" s="1"/>
  <c r="E31" i="27"/>
  <c r="B51" i="27" s="1"/>
  <c r="B52" i="27" s="1"/>
  <c r="B46" i="28" s="1"/>
  <c r="B51" i="28" s="1"/>
  <c r="C34" i="29"/>
  <c r="E34" i="26"/>
  <c r="B54" i="26" s="1"/>
  <c r="E29" i="25"/>
  <c r="E30" i="25"/>
  <c r="E31" i="25"/>
  <c r="E28" i="25" l="1"/>
  <c r="B52" i="25"/>
  <c r="E22" i="25"/>
  <c r="E20" i="25"/>
  <c r="E33" i="25" l="1"/>
  <c r="B53" i="25"/>
  <c r="B54" i="25" l="1"/>
  <c r="B50" i="26" s="1"/>
  <c r="B55" i="26" s="1"/>
</calcChain>
</file>

<file path=xl/sharedStrings.xml><?xml version="1.0" encoding="utf-8"?>
<sst xmlns="http://schemas.openxmlformats.org/spreadsheetml/2006/main" count="350" uniqueCount="127">
  <si>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</si>
  <si>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</si>
  <si>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</si>
  <si>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</si>
  <si>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</si>
  <si>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</si>
  <si>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</si>
  <si>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</si>
  <si>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</si>
  <si>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</si>
  <si>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</si>
  <si>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</si>
  <si>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</si>
  <si>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</si>
  <si>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</si>
  <si>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</si>
  <si>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</si>
  <si>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</si>
  <si>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</si>
  <si>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</si>
  <si>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t>г. Россошь, ул. Василевского, д. 3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</si>
  <si>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№9  от   01.04.2015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</si>
  <si>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№3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Василевского</t>
    </r>
  </si>
  <si>
    <t>определена приложением № 9 к договору №9 от 01.04.2015 г.</t>
  </si>
  <si>
    <t>Услуги по дератизации и дезинфекции</t>
  </si>
  <si>
    <t>По заявке собственников или 4 раза в год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</si>
  <si>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</si>
  <si>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</si>
  <si>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</si>
  <si>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</si>
  <si>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</si>
  <si>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</si>
  <si>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</si>
  <si>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</si>
  <si>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</si>
  <si>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t>S дома = 4216,8 м2</t>
  </si>
  <si>
    <t>Расходы по содержанию и тек. ремонту</t>
  </si>
  <si>
    <t xml:space="preserve">Расходы по управлению МКД </t>
  </si>
  <si>
    <t>Остаток на начало квартала</t>
  </si>
  <si>
    <t xml:space="preserve">именуемый в дальнейшем "Заказчик", в лице  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</si>
  <si>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 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</si>
  <si>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 xml:space="preserve">Собственники МКД, в лице председателя совета МКД </t>
    </r>
  </si>
  <si>
    <t xml:space="preserve">Услуги по содержанию многоквартирного дома </t>
  </si>
  <si>
    <t>горячая вода на СОИ</t>
  </si>
  <si>
    <t>холодная вода на СОИ</t>
  </si>
  <si>
    <t>электроэнергия на СОИ</t>
  </si>
  <si>
    <t>водоотведение на СОИ</t>
  </si>
  <si>
    <t xml:space="preserve">Стоимость материалов </t>
  </si>
  <si>
    <t>март</t>
  </si>
  <si>
    <t xml:space="preserve">интернет Ростелеком </t>
  </si>
  <si>
    <t>январь</t>
  </si>
  <si>
    <t>февраль</t>
  </si>
  <si>
    <t>ч/ч</t>
  </si>
  <si>
    <t>за 1 квартал 2023 года</t>
  </si>
  <si>
    <t>31 03 2023 г.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</si>
  <si>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</si>
  <si>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Покраска поручня (кв. 18)</t>
  </si>
  <si>
    <t>Замена замка (кв.31)</t>
  </si>
  <si>
    <t>Ремонт детской площадки (кв11)</t>
  </si>
  <si>
    <t>Замена стояка ГВС (кв55,43)</t>
  </si>
  <si>
    <t xml:space="preserve">           2. Всего за период с "01" 01 2023 г. по "31" 03  2023 г. выполнено работ (оказано услуг) на общую сумму триста шестьдесят шесть тысяч девятьсот семь рублей 68 копеек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</si>
  <si>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</si>
  <si>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Предъявлено населению 338718,9</t>
  </si>
  <si>
    <t>за 2 квартал 2023 года</t>
  </si>
  <si>
    <t>2 квартал</t>
  </si>
  <si>
    <t>за 3 квартал 2023 года</t>
  </si>
  <si>
    <t>30 09 2023 г.</t>
  </si>
  <si>
    <t>3 квартал</t>
  </si>
  <si>
    <t>30   06   2023 г.</t>
  </si>
  <si>
    <t>ремонт урн и скамейки</t>
  </si>
  <si>
    <t>ремонт детской площадки (кв18)</t>
  </si>
  <si>
    <t>установка, ремонт скамеек 3 шт (кв 19)</t>
  </si>
  <si>
    <t>окраска МАФ</t>
  </si>
  <si>
    <t>апрель</t>
  </si>
  <si>
    <t>май</t>
  </si>
  <si>
    <t>Поверка ОДПУ ТЭ</t>
  </si>
  <si>
    <t xml:space="preserve">           2. Всего за период с "01" 04 2023 г. по "30" 06  2023 г. выполнено работ (оказано услуг) на общую сумму триста пятьдесят три тысячи триста девяносто один рубль 05 копеек</t>
  </si>
  <si>
    <t>Предъявлено населению 368335,94</t>
  </si>
  <si>
    <t>Замена стояков ГВС кв.41,44,47,50,53</t>
  </si>
  <si>
    <t>июль</t>
  </si>
  <si>
    <t>Замена стояков ХВС кв.41,44,47,50,53</t>
  </si>
  <si>
    <t xml:space="preserve">           2. Всего за период с "01" 07 2023 г. по "30" 09  2023 г. выполнено работ (оказано услуг) на общую сумму триста сорок одна тысяча шестьсот шестьдесят один рубль 66 копеек</t>
  </si>
  <si>
    <t>Предъявлено населению 364933,18</t>
  </si>
  <si>
    <t xml:space="preserve">Замена стояков ГВС кв.31,40,75 смета </t>
  </si>
  <si>
    <t>4 квартал</t>
  </si>
  <si>
    <t>декабрь</t>
  </si>
  <si>
    <t xml:space="preserve">           2. Всего за период с "01" 10 2023 г. по "31" 12  2023 г. выполнено работ (оказано услуг) на общую сумму триста восемьдесят одна тысяча девятьсот сорок три рубля 56 копеек.</t>
  </si>
  <si>
    <t>Предъявлено населению 399215,1</t>
  </si>
  <si>
    <t>ОТЧЕТ</t>
  </si>
  <si>
    <t>О ВЫПОЛНЕННЫХ РАБОТАХ И ДВИЖЕНИИ  СРЕДСТВ</t>
  </si>
  <si>
    <t>НА ЛИЦЕВОМ СЧЕТЕ  ЗА  период  с 01.01.2023 г. по 31.12.2023 г.</t>
  </si>
  <si>
    <t>Остаток на начало периода</t>
  </si>
  <si>
    <t xml:space="preserve">Доходы: </t>
  </si>
  <si>
    <t>в том числе:</t>
  </si>
  <si>
    <t>Оплачено в текущем периоде по квитанциям</t>
  </si>
  <si>
    <t>Оплачено за размещение оборудования в МОП интернет Ростелеком</t>
  </si>
  <si>
    <t>Итого доходов:</t>
  </si>
  <si>
    <t>Расходы:</t>
  </si>
  <si>
    <t>Дератизация, дезинсекция</t>
  </si>
  <si>
    <t>Холодная вода на СОИ</t>
  </si>
  <si>
    <t>Горячая вода на СОИ</t>
  </si>
  <si>
    <t>Электроэнергия на СОИ</t>
  </si>
  <si>
    <t>Водоотведение на СОИ</t>
  </si>
  <si>
    <t>Стоимость материалов</t>
  </si>
  <si>
    <t>работы по договору, всего</t>
  </si>
  <si>
    <t>Итого расходов</t>
  </si>
  <si>
    <t>Остаток средств на 01.01.2024</t>
  </si>
  <si>
    <t>Справочно:</t>
  </si>
  <si>
    <t>Задолженность населения по оплате на 01.01.2023 г.</t>
  </si>
  <si>
    <t>Задолженность населения по оплате на 01.01.2024 г.</t>
  </si>
  <si>
    <t>Прирост (+) / уменьшение (-) задолженности за год</t>
  </si>
  <si>
    <t xml:space="preserve">Получил: </t>
  </si>
  <si>
    <t>Отчет за 2023 год.</t>
  </si>
  <si>
    <t>Перечень предлагаемых работ на 2024 год.</t>
  </si>
  <si>
    <t>Предложение по структуре тарифа на 2024 год.</t>
  </si>
  <si>
    <t>_____________________________________________</t>
  </si>
  <si>
    <t>по ж.д. ул. Василевского, д. 3</t>
  </si>
  <si>
    <t>Начислено всего 1471203,12</t>
  </si>
  <si>
    <t>* горячая вода на СОИ - 49572,59</t>
  </si>
  <si>
    <t>* холодная вода на СОИ - 38636,2</t>
  </si>
  <si>
    <t>* электроэнергия на СОИ- 39959,58</t>
  </si>
  <si>
    <t>* водоотведение на СОИ- 72736,59</t>
  </si>
  <si>
    <t>Непредвиденные работы 76 ч/ч</t>
  </si>
  <si>
    <t xml:space="preserve">   * Поверка ОДПУ ТЭ</t>
  </si>
  <si>
    <t xml:space="preserve">   * Замена стояков ГВС кв.41,44,47,50,53 (смета)</t>
  </si>
  <si>
    <t xml:space="preserve">   * Замена стояков ХВС кв.41,44,47,50,53 (смета)</t>
  </si>
  <si>
    <t xml:space="preserve">   * Замена стояков ГВС кв.31,40,75 (смета)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</si>
</sst>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#,##0.00_ ;\-#,##0.00\ "/>
    <numFmt numFmtId="165" formatCode="#,##0.00\ _₽"/>
    <numFmt numFmtId="166" formatCode="[$-419]General"/>
    <numFmt numFmtId="167" formatCode="_-* #,##0.00_р_._-;\-* #,##0.00_р_._-;_-* \-??_р_.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166" fontId="13" fillId="0" borderId="0"/>
    <xf numFmtId="0" fontId="14" fillId="0" borderId="0"/>
    <xf numFmtId="0" fontId="15" fillId="0" borderId="0"/>
    <xf numFmtId="167" fontId="15" fillId="0" borderId="0" applyFill="0" applyBorder="0" applyAlignment="0" applyProtection="0"/>
    <xf numFmtId="0" fontId="15" fillId="0" borderId="0"/>
  </cellStyleXfs>
  <cellXfs count="100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43" fontId="4" fillId="2" borderId="1" xfId="1" applyFont="1" applyFill="1" applyBorder="1" applyAlignment="1">
      <alignment horizontal="center" vertical="center" wrapText="1"/>
    </xf>
    <xf numFmtId="164" fontId="7" fillId="0" borderId="0" xfId="1" applyNumberFormat="1" applyFont="1"/>
    <xf numFmtId="164" fontId="4" fillId="0" borderId="0" xfId="1" applyNumberFormat="1" applyFont="1"/>
    <xf numFmtId="0" fontId="12" fillId="0" borderId="0" xfId="0" applyFont="1"/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43" fontId="4" fillId="0" borderId="4" xfId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right" vertical="center" wrapText="1"/>
    </xf>
    <xf numFmtId="164" fontId="4" fillId="0" borderId="0" xfId="0" applyNumberFormat="1" applyFont="1"/>
    <xf numFmtId="43" fontId="7" fillId="0" borderId="0" xfId="0" applyNumberFormat="1" applyFont="1"/>
    <xf numFmtId="164" fontId="4" fillId="0" borderId="1" xfId="1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wrapText="1"/>
    </xf>
    <xf numFmtId="164" fontId="4" fillId="2" borderId="0" xfId="1" applyNumberFormat="1" applyFont="1" applyFill="1"/>
    <xf numFmtId="0" fontId="2" fillId="2" borderId="1" xfId="0" applyFont="1" applyFill="1" applyBorder="1" applyAlignment="1">
      <alignment horizontal="center" vertical="center" wrapText="1"/>
    </xf>
    <xf numFmtId="43" fontId="4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4" fillId="0" borderId="0" xfId="0" applyFont="1" applyAlignment="1"/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Border="1" applyAlignment="1">
      <alignment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left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7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16" fillId="0" borderId="0" xfId="0" applyFont="1" applyAlignment="1">
      <alignment horizontal="center"/>
    </xf>
    <xf numFmtId="0" fontId="16" fillId="0" borderId="0" xfId="0" applyFont="1" applyAlignment="1"/>
    <xf numFmtId="0" fontId="17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5" fontId="7" fillId="0" borderId="1" xfId="1" applyNumberFormat="1" applyFont="1" applyBorder="1" applyAlignment="1">
      <alignment horizontal="center"/>
    </xf>
    <xf numFmtId="4" fontId="16" fillId="0" borderId="0" xfId="0" applyNumberFormat="1" applyFont="1"/>
    <xf numFmtId="0" fontId="3" fillId="0" borderId="0" xfId="0" applyFont="1" applyAlignment="1">
      <alignment horizontal="left"/>
    </xf>
    <xf numFmtId="49" fontId="4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/>
    <xf numFmtId="43" fontId="4" fillId="2" borderId="1" xfId="1" applyFont="1" applyFill="1" applyBorder="1" applyAlignment="1">
      <alignment horizontal="center"/>
    </xf>
    <xf numFmtId="164" fontId="4" fillId="0" borderId="0" xfId="1" applyNumberFormat="1" applyFont="1" applyBorder="1"/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wrapText="1"/>
    </xf>
    <xf numFmtId="164" fontId="4" fillId="0" borderId="1" xfId="1" applyNumberFormat="1" applyFont="1" applyBorder="1" applyAlignment="1">
      <alignment horizontal="right"/>
    </xf>
    <xf numFmtId="43" fontId="0" fillId="0" borderId="0" xfId="0" applyNumberFormat="1"/>
    <xf numFmtId="49" fontId="3" fillId="0" borderId="6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horizontal="left"/>
    </xf>
    <xf numFmtId="43" fontId="7" fillId="0" borderId="1" xfId="1" applyFont="1" applyBorder="1" applyAlignment="1">
      <alignment horizontal="center"/>
    </xf>
    <xf numFmtId="49" fontId="8" fillId="0" borderId="1" xfId="0" applyNumberFormat="1" applyFont="1" applyBorder="1" applyAlignment="1">
      <alignment horizontal="left"/>
    </xf>
    <xf numFmtId="164" fontId="7" fillId="0" borderId="1" xfId="1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  <xf numFmtId="0" fontId="10" fillId="0" borderId="7" xfId="6" applyFont="1" applyBorder="1" applyAlignment="1">
      <alignment wrapText="1"/>
    </xf>
    <xf numFmtId="0" fontId="10" fillId="0" borderId="1" xfId="6" applyFont="1" applyBorder="1" applyAlignment="1">
      <alignment wrapText="1"/>
    </xf>
    <xf numFmtId="0" fontId="10" fillId="0" borderId="8" xfId="0" applyFont="1" applyBorder="1" applyAlignment="1">
      <alignment wrapText="1"/>
    </xf>
  </cellXfs>
  <cellStyles count="7">
    <cellStyle name="Excel Built-in Normal" xfId="2"/>
    <cellStyle name="Обычный" xfId="0" builtinId="0"/>
    <cellStyle name="Обычный 2" xfId="3"/>
    <cellStyle name="Обычный 3" xfId="4"/>
    <cellStyle name="Обычный_37" xfId="6"/>
    <cellStyle name="Финансовый" xfId="1" builtinId="3"/>
    <cellStyle name="Финансовый 2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view="pageBreakPreview" topLeftCell="A20" zoomScaleSheetLayoutView="100" workbookViewId="0">
      <selection activeCell="D28" sqref="D28:D31"/>
    </sheetView>
  </sheetViews>
  <sheetFormatPr defaultColWidth="9.140625" defaultRowHeight="15" x14ac:dyDescent="0.25"/>
  <cols>
    <col min="1" max="1" width="32.42578125" style="2" customWidth="1"/>
    <col min="2" max="2" width="21.28515625" style="2" customWidth="1"/>
    <col min="3" max="3" width="13.7109375" style="2" customWidth="1"/>
    <col min="4" max="4" width="17.42578125" style="2" customWidth="1"/>
    <col min="5" max="5" width="14.140625" style="2" customWidth="1"/>
    <col min="6" max="6" width="13.140625" style="2" bestFit="1" customWidth="1"/>
    <col min="7" max="16384" width="9.140625" style="2"/>
  </cols>
  <sheetData>
    <row r="1" spans="1:5" ht="15.75" x14ac:dyDescent="0.25">
      <c r="A1" s="58" t="s">
        <v>10</v>
      </c>
      <c r="B1" s="58"/>
      <c r="C1" s="58"/>
      <c r="D1" s="58"/>
      <c r="E1" s="58"/>
    </row>
    <row r="2" spans="1:5" ht="32.25" customHeight="1" x14ac:dyDescent="0.25">
      <c r="A2" s="59" t="s">
        <v>11</v>
      </c>
      <c r="B2" s="60"/>
      <c r="C2" s="60"/>
      <c r="D2" s="60"/>
      <c r="E2" s="60"/>
    </row>
    <row r="3" spans="1:5" x14ac:dyDescent="0.25">
      <c r="A3" s="61" t="s">
        <v>53</v>
      </c>
      <c r="B3" s="61"/>
      <c r="C3" s="61"/>
      <c r="D3" s="61"/>
      <c r="E3" s="61"/>
    </row>
    <row r="4" spans="1:5" s="1" customFormat="1" ht="15.75" x14ac:dyDescent="0.25">
      <c r="A4" s="34" t="s">
        <v>12</v>
      </c>
      <c r="B4" s="35"/>
      <c r="C4" s="35"/>
      <c r="D4" s="62" t="s">
        <v>54</v>
      </c>
      <c r="E4" s="62"/>
    </row>
    <row r="5" spans="1:5" x14ac:dyDescent="0.25">
      <c r="A5" s="37"/>
      <c r="B5" s="4"/>
      <c r="C5" s="4"/>
      <c r="D5" s="4"/>
      <c r="E5" s="4"/>
    </row>
    <row r="6" spans="1:5" ht="17.25" customHeight="1" x14ac:dyDescent="0.25">
      <c r="A6" s="49" t="s">
        <v>0</v>
      </c>
      <c r="B6" s="49"/>
      <c r="C6" s="49"/>
      <c r="D6" s="49"/>
      <c r="E6" s="49"/>
    </row>
    <row r="7" spans="1:5" x14ac:dyDescent="0.25">
      <c r="A7" s="57" t="s">
        <v>20</v>
      </c>
      <c r="B7" s="57"/>
      <c r="C7" s="57"/>
      <c r="D7" s="57"/>
      <c r="E7" s="57"/>
    </row>
    <row r="8" spans="1:5" x14ac:dyDescent="0.25">
      <c r="A8" s="52" t="s">
        <v>1</v>
      </c>
      <c r="B8" s="52"/>
      <c r="C8" s="52"/>
      <c r="D8" s="52"/>
      <c r="E8" s="52"/>
    </row>
    <row r="9" spans="1:5" ht="16.149999999999999" customHeight="1" x14ac:dyDescent="0.25">
      <c r="A9" s="49" t="s">
        <v>39</v>
      </c>
      <c r="B9" s="49"/>
      <c r="C9" s="49"/>
      <c r="D9" s="49"/>
      <c r="E9" s="49"/>
    </row>
    <row r="10" spans="1:5" ht="24" customHeight="1" x14ac:dyDescent="0.25">
      <c r="A10" s="53" t="s">
        <v>13</v>
      </c>
      <c r="B10" s="54"/>
      <c r="C10" s="54"/>
      <c r="D10" s="54"/>
      <c r="E10" s="54"/>
    </row>
    <row r="11" spans="1:5" ht="29.25" customHeight="1" x14ac:dyDescent="0.25">
      <c r="A11" s="49" t="s">
        <v>40</v>
      </c>
      <c r="B11" s="49"/>
      <c r="C11" s="49"/>
      <c r="D11" s="49"/>
      <c r="E11" s="49"/>
    </row>
    <row r="12" spans="1:5" ht="15.75" customHeight="1" x14ac:dyDescent="0.25">
      <c r="A12" s="49" t="s">
        <v>26</v>
      </c>
      <c r="B12" s="49"/>
      <c r="C12" s="49"/>
      <c r="D12" s="49"/>
      <c r="E12" s="49"/>
    </row>
    <row r="13" spans="1:5" ht="17.25" customHeight="1" x14ac:dyDescent="0.25">
      <c r="A13" s="49" t="s">
        <v>55</v>
      </c>
      <c r="B13" s="49"/>
      <c r="C13" s="49"/>
      <c r="D13" s="49"/>
      <c r="E13" s="49"/>
    </row>
    <row r="14" spans="1:5" ht="11.45" customHeight="1" x14ac:dyDescent="0.25">
      <c r="A14" s="52" t="s">
        <v>14</v>
      </c>
      <c r="B14" s="55"/>
      <c r="C14" s="55"/>
      <c r="D14" s="55"/>
      <c r="E14" s="55"/>
    </row>
    <row r="15" spans="1:5" ht="27" customHeight="1" x14ac:dyDescent="0.25">
      <c r="A15" s="49" t="s">
        <v>15</v>
      </c>
      <c r="B15" s="49"/>
      <c r="C15" s="49"/>
      <c r="D15" s="49"/>
      <c r="E15" s="49"/>
    </row>
    <row r="16" spans="1:5" ht="59.45" customHeight="1" x14ac:dyDescent="0.25">
      <c r="A16" s="49" t="s">
        <v>21</v>
      </c>
      <c r="B16" s="49"/>
      <c r="C16" s="49"/>
      <c r="D16" s="49"/>
      <c r="E16" s="49"/>
    </row>
    <row r="17" spans="1:7" ht="30.6" customHeight="1" x14ac:dyDescent="0.25">
      <c r="A17" s="56" t="s">
        <v>22</v>
      </c>
      <c r="B17" s="56"/>
      <c r="C17" s="56"/>
      <c r="D17" s="56"/>
      <c r="E17" s="56"/>
    </row>
    <row r="18" spans="1:7" x14ac:dyDescent="0.25">
      <c r="A18" s="56"/>
      <c r="B18" s="56"/>
      <c r="C18" s="56"/>
      <c r="D18" s="56"/>
      <c r="E18" s="56"/>
      <c r="F18" s="2">
        <v>4216.7</v>
      </c>
      <c r="G18" s="2">
        <v>3</v>
      </c>
    </row>
    <row r="19" spans="1:7" ht="111.75" customHeight="1" x14ac:dyDescent="0.25">
      <c r="A19" s="3" t="s">
        <v>6</v>
      </c>
      <c r="B19" s="3" t="s">
        <v>9</v>
      </c>
      <c r="C19" s="3" t="s">
        <v>2</v>
      </c>
      <c r="D19" s="3" t="s">
        <v>8</v>
      </c>
      <c r="E19" s="3" t="s">
        <v>7</v>
      </c>
    </row>
    <row r="20" spans="1:7" ht="48.75" customHeight="1" x14ac:dyDescent="0.25">
      <c r="A20" s="20" t="s">
        <v>42</v>
      </c>
      <c r="B20" s="9" t="s">
        <v>23</v>
      </c>
      <c r="C20" s="3" t="s">
        <v>3</v>
      </c>
      <c r="D20" s="3">
        <v>15.01</v>
      </c>
      <c r="E20" s="24">
        <f>D20*F18*G18</f>
        <v>189878.00099999999</v>
      </c>
    </row>
    <row r="21" spans="1:7" ht="30" x14ac:dyDescent="0.25">
      <c r="A21" s="7" t="s">
        <v>24</v>
      </c>
      <c r="B21" s="9" t="s">
        <v>25</v>
      </c>
      <c r="C21" s="3" t="s">
        <v>3</v>
      </c>
      <c r="D21" s="3"/>
      <c r="E21" s="15">
        <v>0</v>
      </c>
    </row>
    <row r="22" spans="1:7" x14ac:dyDescent="0.25">
      <c r="A22" s="21" t="s">
        <v>37</v>
      </c>
      <c r="B22" s="19" t="s">
        <v>27</v>
      </c>
      <c r="C22" s="22" t="s">
        <v>3</v>
      </c>
      <c r="D22" s="22">
        <v>5.42</v>
      </c>
      <c r="E22" s="23">
        <f>D22*F18*G18</f>
        <v>68563.542000000001</v>
      </c>
    </row>
    <row r="23" spans="1:7" x14ac:dyDescent="0.25">
      <c r="A23" s="7" t="s">
        <v>43</v>
      </c>
      <c r="B23" s="9" t="s">
        <v>29</v>
      </c>
      <c r="C23" s="3" t="s">
        <v>30</v>
      </c>
      <c r="D23" s="3"/>
      <c r="E23" s="8">
        <v>26377.87</v>
      </c>
    </row>
    <row r="24" spans="1:7" x14ac:dyDescent="0.25">
      <c r="A24" s="7" t="s">
        <v>44</v>
      </c>
      <c r="B24" s="9" t="s">
        <v>29</v>
      </c>
      <c r="C24" s="3" t="s">
        <v>30</v>
      </c>
      <c r="D24" s="3"/>
      <c r="E24" s="27">
        <v>6073.33</v>
      </c>
    </row>
    <row r="25" spans="1:7" x14ac:dyDescent="0.25">
      <c r="A25" s="7" t="s">
        <v>45</v>
      </c>
      <c r="B25" s="9" t="s">
        <v>29</v>
      </c>
      <c r="C25" s="3" t="s">
        <v>30</v>
      </c>
      <c r="D25" s="3"/>
      <c r="E25" s="8">
        <v>10878.55</v>
      </c>
    </row>
    <row r="26" spans="1:7" x14ac:dyDescent="0.25">
      <c r="A26" s="7" t="s">
        <v>46</v>
      </c>
      <c r="B26" s="9" t="s">
        <v>29</v>
      </c>
      <c r="C26" s="3" t="s">
        <v>30</v>
      </c>
      <c r="D26" s="3"/>
      <c r="E26" s="8">
        <v>15781.66</v>
      </c>
    </row>
    <row r="27" spans="1:7" x14ac:dyDescent="0.25">
      <c r="A27" s="28" t="s">
        <v>47</v>
      </c>
      <c r="B27" s="9" t="s">
        <v>29</v>
      </c>
      <c r="C27" s="29" t="s">
        <v>30</v>
      </c>
      <c r="D27" s="3"/>
      <c r="E27" s="15">
        <v>40152.68</v>
      </c>
    </row>
    <row r="28" spans="1:7" x14ac:dyDescent="0.25">
      <c r="A28" s="30" t="s">
        <v>56</v>
      </c>
      <c r="B28" s="32" t="s">
        <v>50</v>
      </c>
      <c r="C28" s="29" t="s">
        <v>52</v>
      </c>
      <c r="D28" s="29">
        <v>1</v>
      </c>
      <c r="E28" s="33">
        <f>D28*235.95</f>
        <v>235.95</v>
      </c>
    </row>
    <row r="29" spans="1:7" x14ac:dyDescent="0.25">
      <c r="A29" s="30" t="s">
        <v>57</v>
      </c>
      <c r="B29" s="32" t="s">
        <v>51</v>
      </c>
      <c r="C29" s="29" t="s">
        <v>52</v>
      </c>
      <c r="D29" s="29">
        <v>2</v>
      </c>
      <c r="E29" s="33">
        <f t="shared" ref="E29:E31" si="0">D29*235.95</f>
        <v>471.9</v>
      </c>
    </row>
    <row r="30" spans="1:7" x14ac:dyDescent="0.25">
      <c r="A30" s="30" t="s">
        <v>58</v>
      </c>
      <c r="B30" s="32" t="s">
        <v>48</v>
      </c>
      <c r="C30" s="29" t="s">
        <v>52</v>
      </c>
      <c r="D30" s="29">
        <v>4</v>
      </c>
      <c r="E30" s="33">
        <f t="shared" si="0"/>
        <v>943.8</v>
      </c>
    </row>
    <row r="31" spans="1:7" x14ac:dyDescent="0.25">
      <c r="A31" s="30" t="s">
        <v>59</v>
      </c>
      <c r="B31" s="32" t="s">
        <v>48</v>
      </c>
      <c r="C31" s="29" t="s">
        <v>52</v>
      </c>
      <c r="D31" s="29">
        <v>32</v>
      </c>
      <c r="E31" s="33">
        <f t="shared" si="0"/>
        <v>7550.4</v>
      </c>
    </row>
    <row r="32" spans="1:7" x14ac:dyDescent="0.25">
      <c r="A32" s="30"/>
      <c r="B32" s="32"/>
      <c r="C32" s="29"/>
      <c r="D32" s="29"/>
      <c r="E32" s="33"/>
    </row>
    <row r="33" spans="1:6" s="14" customFormat="1" ht="14.25" x14ac:dyDescent="0.2">
      <c r="A33" s="10" t="s">
        <v>28</v>
      </c>
      <c r="B33" s="11"/>
      <c r="C33" s="12"/>
      <c r="D33" s="12"/>
      <c r="E33" s="13">
        <f>SUM(E20:E32)</f>
        <v>366907.68300000002</v>
      </c>
      <c r="F33" s="26"/>
    </row>
    <row r="35" spans="1:6" ht="36.75" customHeight="1" x14ac:dyDescent="0.25">
      <c r="A35" s="51" t="s">
        <v>60</v>
      </c>
      <c r="B35" s="51"/>
      <c r="C35" s="51"/>
      <c r="D35" s="51"/>
      <c r="E35" s="51"/>
    </row>
    <row r="36" spans="1:6" ht="33" customHeight="1" x14ac:dyDescent="0.25">
      <c r="A36" s="49" t="s">
        <v>19</v>
      </c>
      <c r="B36" s="49"/>
      <c r="C36" s="49"/>
      <c r="D36" s="49"/>
      <c r="E36" s="49"/>
    </row>
    <row r="37" spans="1:6" x14ac:dyDescent="0.25">
      <c r="A37" s="49" t="s">
        <v>18</v>
      </c>
      <c r="B37" s="49"/>
      <c r="C37" s="49"/>
      <c r="D37" s="49"/>
      <c r="E37" s="49"/>
    </row>
    <row r="38" spans="1:6" x14ac:dyDescent="0.25">
      <c r="A38" s="49" t="s">
        <v>31</v>
      </c>
      <c r="B38" s="49"/>
      <c r="C38" s="49"/>
      <c r="D38" s="49"/>
      <c r="E38" s="49"/>
    </row>
    <row r="39" spans="1:6" x14ac:dyDescent="0.25">
      <c r="A39" s="49" t="s">
        <v>16</v>
      </c>
      <c r="B39" s="49"/>
      <c r="C39" s="49"/>
      <c r="D39" s="49"/>
      <c r="E39" s="49"/>
    </row>
    <row r="40" spans="1:6" x14ac:dyDescent="0.25">
      <c r="A40" s="50" t="s">
        <v>4</v>
      </c>
      <c r="B40" s="50"/>
      <c r="C40" s="50"/>
      <c r="D40" s="50"/>
      <c r="E40" s="50"/>
    </row>
    <row r="41" spans="1:6" x14ac:dyDescent="0.25">
      <c r="A41" s="49" t="s">
        <v>16</v>
      </c>
      <c r="B41" s="49"/>
      <c r="C41" s="49"/>
      <c r="D41" s="49"/>
      <c r="E41" s="49"/>
    </row>
    <row r="42" spans="1:6" x14ac:dyDescent="0.25">
      <c r="A42" s="46" t="s">
        <v>61</v>
      </c>
      <c r="B42" s="46"/>
      <c r="C42" s="46"/>
      <c r="D42" s="46"/>
      <c r="E42" s="5"/>
    </row>
    <row r="43" spans="1:6" x14ac:dyDescent="0.25">
      <c r="B43" s="47" t="s">
        <v>17</v>
      </c>
      <c r="C43" s="47"/>
      <c r="D43" s="47"/>
      <c r="E43" s="6" t="s">
        <v>5</v>
      </c>
    </row>
    <row r="44" spans="1:6" x14ac:dyDescent="0.25">
      <c r="A44" s="36"/>
      <c r="B44" s="36"/>
      <c r="C44" s="36"/>
      <c r="D44" s="36"/>
      <c r="E44" s="36"/>
    </row>
    <row r="45" spans="1:6" x14ac:dyDescent="0.25">
      <c r="A45" s="46" t="s">
        <v>41</v>
      </c>
      <c r="B45" s="46"/>
      <c r="C45" s="46"/>
      <c r="D45" s="46"/>
      <c r="E45" s="5"/>
    </row>
    <row r="46" spans="1:6" x14ac:dyDescent="0.25">
      <c r="B46" s="48" t="s">
        <v>17</v>
      </c>
      <c r="C46" s="48"/>
      <c r="D46" s="48"/>
      <c r="E46" s="6" t="s">
        <v>5</v>
      </c>
    </row>
    <row r="47" spans="1:6" x14ac:dyDescent="0.25">
      <c r="A47" s="2" t="s">
        <v>35</v>
      </c>
    </row>
    <row r="48" spans="1:6" x14ac:dyDescent="0.25">
      <c r="A48" s="14" t="s">
        <v>32</v>
      </c>
    </row>
    <row r="49" spans="1:6" x14ac:dyDescent="0.25">
      <c r="A49" s="2" t="s">
        <v>38</v>
      </c>
      <c r="B49" s="16">
        <v>-64315.73</v>
      </c>
    </row>
    <row r="50" spans="1:6" ht="31.5" x14ac:dyDescent="0.25">
      <c r="A50" s="20" t="s">
        <v>62</v>
      </c>
      <c r="B50" s="17"/>
    </row>
    <row r="51" spans="1:6" x14ac:dyDescent="0.25">
      <c r="A51" s="2" t="s">
        <v>33</v>
      </c>
      <c r="B51" s="31">
        <v>356327.13</v>
      </c>
    </row>
    <row r="52" spans="1:6" x14ac:dyDescent="0.25">
      <c r="A52" s="2" t="s">
        <v>49</v>
      </c>
      <c r="B52" s="31">
        <f>150*3</f>
        <v>450</v>
      </c>
    </row>
    <row r="53" spans="1:6" ht="30" x14ac:dyDescent="0.25">
      <c r="A53" s="38" t="s">
        <v>36</v>
      </c>
      <c r="B53" s="17">
        <f>E33</f>
        <v>366907.68300000002</v>
      </c>
      <c r="F53" s="25"/>
    </row>
    <row r="54" spans="1:6" x14ac:dyDescent="0.25">
      <c r="A54" s="18" t="s">
        <v>34</v>
      </c>
      <c r="B54" s="16">
        <f>B49+B51+B52-B53</f>
        <v>-74446.282999999996</v>
      </c>
    </row>
    <row r="56" spans="1:6" x14ac:dyDescent="0.25">
      <c r="B56" s="2">
        <v>-64315.73</v>
      </c>
    </row>
  </sheetData>
  <mergeCells count="28">
    <mergeCell ref="A7:E7"/>
    <mergeCell ref="A1:E1"/>
    <mergeCell ref="A2:E2"/>
    <mergeCell ref="A3:E3"/>
    <mergeCell ref="D4:E4"/>
    <mergeCell ref="A6:E6"/>
    <mergeCell ref="A35:E35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42:D42"/>
    <mergeCell ref="B43:D43"/>
    <mergeCell ref="A45:D45"/>
    <mergeCell ref="B46:D46"/>
    <mergeCell ref="A36:E36"/>
    <mergeCell ref="A37:E37"/>
    <mergeCell ref="A38:E38"/>
    <mergeCell ref="A39:E39"/>
    <mergeCell ref="A40:E40"/>
    <mergeCell ref="A41:E41"/>
  </mergeCells>
  <printOptions horizontalCentered="1"/>
  <pageMargins left="0.11811023622047245" right="0.19685039370078741" top="0.39370078740157483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view="pageBreakPreview" topLeftCell="A25" zoomScaleSheetLayoutView="100" workbookViewId="0">
      <selection activeCell="A28" sqref="A28"/>
    </sheetView>
  </sheetViews>
  <sheetFormatPr defaultColWidth="9.140625" defaultRowHeight="15" x14ac:dyDescent="0.25"/>
  <cols>
    <col min="1" max="1" width="32.42578125" style="2" customWidth="1"/>
    <col min="2" max="2" width="21.28515625" style="2" customWidth="1"/>
    <col min="3" max="3" width="13.7109375" style="2" customWidth="1"/>
    <col min="4" max="4" width="17.42578125" style="2" customWidth="1"/>
    <col min="5" max="5" width="14.140625" style="2" customWidth="1"/>
    <col min="6" max="6" width="13.140625" style="2" bestFit="1" customWidth="1"/>
    <col min="7" max="16384" width="9.140625" style="2"/>
  </cols>
  <sheetData>
    <row r="1" spans="1:5" ht="15.75" x14ac:dyDescent="0.25">
      <c r="A1" s="58" t="s">
        <v>10</v>
      </c>
      <c r="B1" s="58"/>
      <c r="C1" s="58"/>
      <c r="D1" s="58"/>
      <c r="E1" s="58"/>
    </row>
    <row r="2" spans="1:5" ht="32.25" customHeight="1" x14ac:dyDescent="0.25">
      <c r="A2" s="59" t="s">
        <v>11</v>
      </c>
      <c r="B2" s="60"/>
      <c r="C2" s="60"/>
      <c r="D2" s="60"/>
      <c r="E2" s="60"/>
    </row>
    <row r="3" spans="1:5" x14ac:dyDescent="0.25">
      <c r="A3" s="61" t="s">
        <v>63</v>
      </c>
      <c r="B3" s="61"/>
      <c r="C3" s="61"/>
      <c r="D3" s="61"/>
      <c r="E3" s="61"/>
    </row>
    <row r="4" spans="1:5" s="1" customFormat="1" ht="15.75" x14ac:dyDescent="0.25">
      <c r="A4" s="34" t="s">
        <v>12</v>
      </c>
      <c r="B4" s="35"/>
      <c r="C4" s="35"/>
      <c r="D4" s="62" t="s">
        <v>68</v>
      </c>
      <c r="E4" s="62"/>
    </row>
    <row r="5" spans="1:5" x14ac:dyDescent="0.25">
      <c r="A5" s="40"/>
      <c r="B5" s="4"/>
      <c r="C5" s="4"/>
      <c r="D5" s="4"/>
      <c r="E5" s="4"/>
    </row>
    <row r="6" spans="1:5" ht="17.25" customHeight="1" x14ac:dyDescent="0.25">
      <c r="A6" s="49" t="s">
        <v>0</v>
      </c>
      <c r="B6" s="49"/>
      <c r="C6" s="49"/>
      <c r="D6" s="49"/>
      <c r="E6" s="49"/>
    </row>
    <row r="7" spans="1:5" x14ac:dyDescent="0.25">
      <c r="A7" s="57" t="s">
        <v>20</v>
      </c>
      <c r="B7" s="57"/>
      <c r="C7" s="57"/>
      <c r="D7" s="57"/>
      <c r="E7" s="57"/>
    </row>
    <row r="8" spans="1:5" x14ac:dyDescent="0.25">
      <c r="A8" s="52" t="s">
        <v>1</v>
      </c>
      <c r="B8" s="52"/>
      <c r="C8" s="52"/>
      <c r="D8" s="52"/>
      <c r="E8" s="52"/>
    </row>
    <row r="9" spans="1:5" ht="16.149999999999999" customHeight="1" x14ac:dyDescent="0.25">
      <c r="A9" s="49" t="s">
        <v>39</v>
      </c>
      <c r="B9" s="49"/>
      <c r="C9" s="49"/>
      <c r="D9" s="49"/>
      <c r="E9" s="49"/>
    </row>
    <row r="10" spans="1:5" ht="24" customHeight="1" x14ac:dyDescent="0.25">
      <c r="A10" s="53" t="s">
        <v>13</v>
      </c>
      <c r="B10" s="54"/>
      <c r="C10" s="54"/>
      <c r="D10" s="54"/>
      <c r="E10" s="54"/>
    </row>
    <row r="11" spans="1:5" ht="29.25" customHeight="1" x14ac:dyDescent="0.25">
      <c r="A11" s="49" t="s">
        <v>40</v>
      </c>
      <c r="B11" s="49"/>
      <c r="C11" s="49"/>
      <c r="D11" s="49"/>
      <c r="E11" s="49"/>
    </row>
    <row r="12" spans="1:5" ht="15.75" customHeight="1" x14ac:dyDescent="0.25">
      <c r="A12" s="49" t="s">
        <v>26</v>
      </c>
      <c r="B12" s="49"/>
      <c r="C12" s="49"/>
      <c r="D12" s="49"/>
      <c r="E12" s="49"/>
    </row>
    <row r="13" spans="1:5" ht="17.25" customHeight="1" x14ac:dyDescent="0.25">
      <c r="A13" s="49" t="s">
        <v>55</v>
      </c>
      <c r="B13" s="49"/>
      <c r="C13" s="49"/>
      <c r="D13" s="49"/>
      <c r="E13" s="49"/>
    </row>
    <row r="14" spans="1:5" ht="11.45" customHeight="1" x14ac:dyDescent="0.25">
      <c r="A14" s="52" t="s">
        <v>14</v>
      </c>
      <c r="B14" s="55"/>
      <c r="C14" s="55"/>
      <c r="D14" s="55"/>
      <c r="E14" s="55"/>
    </row>
    <row r="15" spans="1:5" ht="27" customHeight="1" x14ac:dyDescent="0.25">
      <c r="A15" s="49" t="s">
        <v>15</v>
      </c>
      <c r="B15" s="49"/>
      <c r="C15" s="49"/>
      <c r="D15" s="49"/>
      <c r="E15" s="49"/>
    </row>
    <row r="16" spans="1:5" ht="59.45" customHeight="1" x14ac:dyDescent="0.25">
      <c r="A16" s="49" t="s">
        <v>21</v>
      </c>
      <c r="B16" s="49"/>
      <c r="C16" s="49"/>
      <c r="D16" s="49"/>
      <c r="E16" s="49"/>
    </row>
    <row r="17" spans="1:7" ht="30.6" customHeight="1" x14ac:dyDescent="0.25">
      <c r="A17" s="56" t="s">
        <v>22</v>
      </c>
      <c r="B17" s="56"/>
      <c r="C17" s="56"/>
      <c r="D17" s="56"/>
      <c r="E17" s="56"/>
    </row>
    <row r="18" spans="1:7" x14ac:dyDescent="0.25">
      <c r="A18" s="56"/>
      <c r="B18" s="56"/>
      <c r="C18" s="56"/>
      <c r="D18" s="56"/>
      <c r="E18" s="56"/>
      <c r="F18" s="2">
        <v>4216.7</v>
      </c>
      <c r="G18" s="2">
        <v>3</v>
      </c>
    </row>
    <row r="19" spans="1:7" ht="111.75" customHeight="1" x14ac:dyDescent="0.25">
      <c r="A19" s="3" t="s">
        <v>6</v>
      </c>
      <c r="B19" s="3" t="s">
        <v>9</v>
      </c>
      <c r="C19" s="3" t="s">
        <v>2</v>
      </c>
      <c r="D19" s="3" t="s">
        <v>8</v>
      </c>
      <c r="E19" s="3" t="s">
        <v>7</v>
      </c>
    </row>
    <row r="20" spans="1:7" ht="48.75" customHeight="1" x14ac:dyDescent="0.25">
      <c r="A20" s="20" t="s">
        <v>42</v>
      </c>
      <c r="B20" s="9" t="s">
        <v>23</v>
      </c>
      <c r="C20" s="3" t="s">
        <v>3</v>
      </c>
      <c r="D20" s="3">
        <v>15.01</v>
      </c>
      <c r="E20" s="24">
        <f>D20*F18*G18</f>
        <v>189878.00099999999</v>
      </c>
    </row>
    <row r="21" spans="1:7" ht="30" x14ac:dyDescent="0.25">
      <c r="A21" s="7" t="s">
        <v>24</v>
      </c>
      <c r="B21" s="9" t="s">
        <v>25</v>
      </c>
      <c r="C21" s="3" t="s">
        <v>3</v>
      </c>
      <c r="D21" s="3"/>
      <c r="E21" s="15">
        <v>0</v>
      </c>
    </row>
    <row r="22" spans="1:7" x14ac:dyDescent="0.25">
      <c r="A22" s="21" t="s">
        <v>37</v>
      </c>
      <c r="B22" s="19" t="s">
        <v>27</v>
      </c>
      <c r="C22" s="22" t="s">
        <v>3</v>
      </c>
      <c r="D22" s="22">
        <v>5.42</v>
      </c>
      <c r="E22" s="23">
        <f>D22*F18*G18</f>
        <v>68563.542000000001</v>
      </c>
    </row>
    <row r="23" spans="1:7" x14ac:dyDescent="0.25">
      <c r="A23" s="7" t="s">
        <v>43</v>
      </c>
      <c r="B23" s="9" t="s">
        <v>64</v>
      </c>
      <c r="C23" s="3" t="s">
        <v>30</v>
      </c>
      <c r="D23" s="3"/>
      <c r="E23" s="8">
        <v>17978.07</v>
      </c>
    </row>
    <row r="24" spans="1:7" x14ac:dyDescent="0.25">
      <c r="A24" s="7" t="s">
        <v>44</v>
      </c>
      <c r="B24" s="9" t="s">
        <v>64</v>
      </c>
      <c r="C24" s="3" t="s">
        <v>30</v>
      </c>
      <c r="D24" s="3"/>
      <c r="E24" s="27">
        <v>11045.79</v>
      </c>
    </row>
    <row r="25" spans="1:7" x14ac:dyDescent="0.25">
      <c r="A25" s="7" t="s">
        <v>45</v>
      </c>
      <c r="B25" s="9" t="s">
        <v>64</v>
      </c>
      <c r="C25" s="3" t="s">
        <v>30</v>
      </c>
      <c r="D25" s="3"/>
      <c r="E25" s="8">
        <v>8288.65</v>
      </c>
    </row>
    <row r="26" spans="1:7" x14ac:dyDescent="0.25">
      <c r="A26" s="7" t="s">
        <v>46</v>
      </c>
      <c r="B26" s="9" t="s">
        <v>64</v>
      </c>
      <c r="C26" s="3" t="s">
        <v>30</v>
      </c>
      <c r="D26" s="3"/>
      <c r="E26" s="8">
        <v>21732.46</v>
      </c>
    </row>
    <row r="27" spans="1:7" x14ac:dyDescent="0.25">
      <c r="A27" s="28" t="s">
        <v>47</v>
      </c>
      <c r="B27" s="9" t="s">
        <v>64</v>
      </c>
      <c r="C27" s="29" t="s">
        <v>30</v>
      </c>
      <c r="D27" s="3"/>
      <c r="E27" s="15">
        <v>13972.34</v>
      </c>
    </row>
    <row r="28" spans="1:7" x14ac:dyDescent="0.25">
      <c r="A28" s="42" t="s">
        <v>75</v>
      </c>
      <c r="B28" s="9" t="s">
        <v>64</v>
      </c>
      <c r="C28" s="29" t="s">
        <v>30</v>
      </c>
      <c r="D28" s="3"/>
      <c r="E28" s="15">
        <v>4000</v>
      </c>
    </row>
    <row r="29" spans="1:7" ht="30" x14ac:dyDescent="0.25">
      <c r="A29" s="30" t="s">
        <v>71</v>
      </c>
      <c r="B29" s="32" t="s">
        <v>73</v>
      </c>
      <c r="C29" s="29" t="s">
        <v>52</v>
      </c>
      <c r="D29" s="29">
        <v>24</v>
      </c>
      <c r="E29" s="33">
        <f>D29*235.95</f>
        <v>5662.7999999999993</v>
      </c>
    </row>
    <row r="30" spans="1:7" x14ac:dyDescent="0.25">
      <c r="A30" s="30" t="s">
        <v>69</v>
      </c>
      <c r="B30" s="32" t="s">
        <v>73</v>
      </c>
      <c r="C30" s="29" t="s">
        <v>52</v>
      </c>
      <c r="D30" s="29">
        <v>8</v>
      </c>
      <c r="E30" s="33">
        <f t="shared" ref="E30:E32" si="0">D30*235.95</f>
        <v>1887.6</v>
      </c>
    </row>
    <row r="31" spans="1:7" x14ac:dyDescent="0.25">
      <c r="A31" s="30" t="s">
        <v>72</v>
      </c>
      <c r="B31" s="32" t="s">
        <v>74</v>
      </c>
      <c r="C31" s="29" t="s">
        <v>52</v>
      </c>
      <c r="D31" s="29">
        <v>34</v>
      </c>
      <c r="E31" s="33">
        <f t="shared" si="0"/>
        <v>8022.2999999999993</v>
      </c>
    </row>
    <row r="32" spans="1:7" x14ac:dyDescent="0.25">
      <c r="A32" s="30" t="s">
        <v>70</v>
      </c>
      <c r="B32" s="32" t="s">
        <v>74</v>
      </c>
      <c r="C32" s="29" t="s">
        <v>52</v>
      </c>
      <c r="D32" s="29">
        <v>10</v>
      </c>
      <c r="E32" s="33">
        <f t="shared" si="0"/>
        <v>2359.5</v>
      </c>
    </row>
    <row r="33" spans="1:6" x14ac:dyDescent="0.25">
      <c r="A33" s="30"/>
      <c r="B33" s="32"/>
      <c r="C33" s="29"/>
      <c r="D33" s="29"/>
      <c r="E33" s="33"/>
    </row>
    <row r="34" spans="1:6" s="14" customFormat="1" ht="14.25" x14ac:dyDescent="0.2">
      <c r="A34" s="10" t="s">
        <v>28</v>
      </c>
      <c r="B34" s="11"/>
      <c r="C34" s="12"/>
      <c r="D34" s="12"/>
      <c r="E34" s="13">
        <f>SUM(E20:E33)</f>
        <v>353391.05300000001</v>
      </c>
      <c r="F34" s="26"/>
    </row>
    <row r="36" spans="1:6" ht="36.75" customHeight="1" x14ac:dyDescent="0.25">
      <c r="A36" s="51" t="s">
        <v>76</v>
      </c>
      <c r="B36" s="51"/>
      <c r="C36" s="51"/>
      <c r="D36" s="51"/>
      <c r="E36" s="51"/>
    </row>
    <row r="37" spans="1:6" ht="33" customHeight="1" x14ac:dyDescent="0.25">
      <c r="A37" s="49" t="s">
        <v>19</v>
      </c>
      <c r="B37" s="49"/>
      <c r="C37" s="49"/>
      <c r="D37" s="49"/>
      <c r="E37" s="49"/>
    </row>
    <row r="38" spans="1:6" x14ac:dyDescent="0.25">
      <c r="A38" s="49" t="s">
        <v>18</v>
      </c>
      <c r="B38" s="49"/>
      <c r="C38" s="49"/>
      <c r="D38" s="49"/>
      <c r="E38" s="49"/>
    </row>
    <row r="39" spans="1:6" x14ac:dyDescent="0.25">
      <c r="A39" s="49" t="s">
        <v>31</v>
      </c>
      <c r="B39" s="49"/>
      <c r="C39" s="49"/>
      <c r="D39" s="49"/>
      <c r="E39" s="49"/>
    </row>
    <row r="40" spans="1:6" x14ac:dyDescent="0.25">
      <c r="A40" s="49" t="s">
        <v>16</v>
      </c>
      <c r="B40" s="49"/>
      <c r="C40" s="49"/>
      <c r="D40" s="49"/>
      <c r="E40" s="49"/>
    </row>
    <row r="41" spans="1:6" x14ac:dyDescent="0.25">
      <c r="A41" s="50" t="s">
        <v>4</v>
      </c>
      <c r="B41" s="50"/>
      <c r="C41" s="50"/>
      <c r="D41" s="50"/>
      <c r="E41" s="50"/>
    </row>
    <row r="42" spans="1:6" x14ac:dyDescent="0.25">
      <c r="A42" s="49" t="s">
        <v>16</v>
      </c>
      <c r="B42" s="49"/>
      <c r="C42" s="49"/>
      <c r="D42" s="49"/>
      <c r="E42" s="49"/>
    </row>
    <row r="43" spans="1:6" x14ac:dyDescent="0.25">
      <c r="A43" s="46" t="s">
        <v>61</v>
      </c>
      <c r="B43" s="46"/>
      <c r="C43" s="46"/>
      <c r="D43" s="46"/>
      <c r="E43" s="5"/>
    </row>
    <row r="44" spans="1:6" x14ac:dyDescent="0.25">
      <c r="B44" s="47" t="s">
        <v>17</v>
      </c>
      <c r="C44" s="47"/>
      <c r="D44" s="47"/>
      <c r="E44" s="6" t="s">
        <v>5</v>
      </c>
    </row>
    <row r="45" spans="1:6" x14ac:dyDescent="0.25">
      <c r="A45" s="39"/>
      <c r="B45" s="39"/>
      <c r="C45" s="39"/>
      <c r="D45" s="39"/>
      <c r="E45" s="39"/>
    </row>
    <row r="46" spans="1:6" x14ac:dyDescent="0.25">
      <c r="A46" s="46" t="s">
        <v>41</v>
      </c>
      <c r="B46" s="46"/>
      <c r="C46" s="46"/>
      <c r="D46" s="46"/>
      <c r="E46" s="5"/>
    </row>
    <row r="47" spans="1:6" x14ac:dyDescent="0.25">
      <c r="B47" s="48" t="s">
        <v>17</v>
      </c>
      <c r="C47" s="48"/>
      <c r="D47" s="48"/>
      <c r="E47" s="6" t="s">
        <v>5</v>
      </c>
    </row>
    <row r="48" spans="1:6" x14ac:dyDescent="0.25">
      <c r="A48" s="2" t="s">
        <v>35</v>
      </c>
    </row>
    <row r="49" spans="1:6" x14ac:dyDescent="0.25">
      <c r="A49" s="14" t="s">
        <v>32</v>
      </c>
    </row>
    <row r="50" spans="1:6" x14ac:dyDescent="0.25">
      <c r="A50" s="2" t="s">
        <v>38</v>
      </c>
      <c r="B50" s="16">
        <f>'1кв'!B54</f>
        <v>-74446.282999999996</v>
      </c>
    </row>
    <row r="51" spans="1:6" ht="31.5" x14ac:dyDescent="0.25">
      <c r="A51" s="20" t="s">
        <v>77</v>
      </c>
      <c r="B51" s="17"/>
    </row>
    <row r="52" spans="1:6" x14ac:dyDescent="0.25">
      <c r="A52" s="2" t="s">
        <v>33</v>
      </c>
      <c r="B52" s="31">
        <v>354608.5</v>
      </c>
    </row>
    <row r="53" spans="1:6" x14ac:dyDescent="0.25">
      <c r="A53" s="2" t="s">
        <v>49</v>
      </c>
      <c r="B53" s="31">
        <f>150*3</f>
        <v>450</v>
      </c>
    </row>
    <row r="54" spans="1:6" ht="30" x14ac:dyDescent="0.25">
      <c r="A54" s="41" t="s">
        <v>36</v>
      </c>
      <c r="B54" s="17">
        <f>E34</f>
        <v>353391.05300000001</v>
      </c>
      <c r="F54" s="25"/>
    </row>
    <row r="55" spans="1:6" x14ac:dyDescent="0.25">
      <c r="A55" s="18" t="s">
        <v>34</v>
      </c>
      <c r="B55" s="16">
        <f>B50+B52+B53-B54</f>
        <v>-72778.83600000001</v>
      </c>
    </row>
  </sheetData>
  <mergeCells count="28">
    <mergeCell ref="A43:D43"/>
    <mergeCell ref="B44:D44"/>
    <mergeCell ref="A46:D46"/>
    <mergeCell ref="B47:D47"/>
    <mergeCell ref="A37:E37"/>
    <mergeCell ref="A38:E38"/>
    <mergeCell ref="A39:E39"/>
    <mergeCell ref="A40:E40"/>
    <mergeCell ref="A41:E41"/>
    <mergeCell ref="A42:E42"/>
    <mergeCell ref="A36:E36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11811023622047245" right="0.19685039370078741" top="0.39370078740157483" bottom="0.59055118110236227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view="pageBreakPreview" topLeftCell="A20" zoomScaleSheetLayoutView="100" workbookViewId="0">
      <selection activeCell="A29" sqref="A29"/>
    </sheetView>
  </sheetViews>
  <sheetFormatPr defaultColWidth="9.140625" defaultRowHeight="15" x14ac:dyDescent="0.25"/>
  <cols>
    <col min="1" max="1" width="32.42578125" style="2" customWidth="1"/>
    <col min="2" max="2" width="21.28515625" style="2" customWidth="1"/>
    <col min="3" max="3" width="13.7109375" style="2" customWidth="1"/>
    <col min="4" max="4" width="17.42578125" style="2" customWidth="1"/>
    <col min="5" max="5" width="14.140625" style="2" customWidth="1"/>
    <col min="6" max="6" width="13.140625" style="2" bestFit="1" customWidth="1"/>
    <col min="7" max="16384" width="9.140625" style="2"/>
  </cols>
  <sheetData>
    <row r="1" spans="1:5" ht="15.75" x14ac:dyDescent="0.25">
      <c r="A1" s="58" t="s">
        <v>10</v>
      </c>
      <c r="B1" s="58"/>
      <c r="C1" s="58"/>
      <c r="D1" s="58"/>
      <c r="E1" s="58"/>
    </row>
    <row r="2" spans="1:5" ht="32.25" customHeight="1" x14ac:dyDescent="0.25">
      <c r="A2" s="59" t="s">
        <v>11</v>
      </c>
      <c r="B2" s="60"/>
      <c r="C2" s="60"/>
      <c r="D2" s="60"/>
      <c r="E2" s="60"/>
    </row>
    <row r="3" spans="1:5" x14ac:dyDescent="0.25">
      <c r="A3" s="61" t="s">
        <v>65</v>
      </c>
      <c r="B3" s="61"/>
      <c r="C3" s="61"/>
      <c r="D3" s="61"/>
      <c r="E3" s="61"/>
    </row>
    <row r="4" spans="1:5" s="1" customFormat="1" ht="15.75" x14ac:dyDescent="0.25">
      <c r="A4" s="34" t="s">
        <v>12</v>
      </c>
      <c r="B4" s="35"/>
      <c r="C4" s="35"/>
      <c r="D4" s="62" t="s">
        <v>66</v>
      </c>
      <c r="E4" s="62"/>
    </row>
    <row r="5" spans="1:5" x14ac:dyDescent="0.25">
      <c r="A5" s="40"/>
      <c r="B5" s="4"/>
      <c r="C5" s="4"/>
      <c r="D5" s="4"/>
      <c r="E5" s="4"/>
    </row>
    <row r="6" spans="1:5" ht="17.25" customHeight="1" x14ac:dyDescent="0.25">
      <c r="A6" s="49" t="s">
        <v>0</v>
      </c>
      <c r="B6" s="49"/>
      <c r="C6" s="49"/>
      <c r="D6" s="49"/>
      <c r="E6" s="49"/>
    </row>
    <row r="7" spans="1:5" x14ac:dyDescent="0.25">
      <c r="A7" s="57" t="s">
        <v>20</v>
      </c>
      <c r="B7" s="57"/>
      <c r="C7" s="57"/>
      <c r="D7" s="57"/>
      <c r="E7" s="57"/>
    </row>
    <row r="8" spans="1:5" x14ac:dyDescent="0.25">
      <c r="A8" s="52" t="s">
        <v>1</v>
      </c>
      <c r="B8" s="52"/>
      <c r="C8" s="52"/>
      <c r="D8" s="52"/>
      <c r="E8" s="52"/>
    </row>
    <row r="9" spans="1:5" ht="16.149999999999999" customHeight="1" x14ac:dyDescent="0.25">
      <c r="A9" s="49" t="s">
        <v>39</v>
      </c>
      <c r="B9" s="49"/>
      <c r="C9" s="49"/>
      <c r="D9" s="49"/>
      <c r="E9" s="49"/>
    </row>
    <row r="10" spans="1:5" ht="24" customHeight="1" x14ac:dyDescent="0.25">
      <c r="A10" s="53" t="s">
        <v>13</v>
      </c>
      <c r="B10" s="54"/>
      <c r="C10" s="54"/>
      <c r="D10" s="54"/>
      <c r="E10" s="54"/>
    </row>
    <row r="11" spans="1:5" ht="29.25" customHeight="1" x14ac:dyDescent="0.25">
      <c r="A11" s="49" t="s">
        <v>40</v>
      </c>
      <c r="B11" s="49"/>
      <c r="C11" s="49"/>
      <c r="D11" s="49"/>
      <c r="E11" s="49"/>
    </row>
    <row r="12" spans="1:5" ht="15.75" customHeight="1" x14ac:dyDescent="0.25">
      <c r="A12" s="49" t="s">
        <v>26</v>
      </c>
      <c r="B12" s="49"/>
      <c r="C12" s="49"/>
      <c r="D12" s="49"/>
      <c r="E12" s="49"/>
    </row>
    <row r="13" spans="1:5" ht="17.25" customHeight="1" x14ac:dyDescent="0.25">
      <c r="A13" s="49" t="s">
        <v>55</v>
      </c>
      <c r="B13" s="49"/>
      <c r="C13" s="49"/>
      <c r="D13" s="49"/>
      <c r="E13" s="49"/>
    </row>
    <row r="14" spans="1:5" ht="11.45" customHeight="1" x14ac:dyDescent="0.25">
      <c r="A14" s="52" t="s">
        <v>14</v>
      </c>
      <c r="B14" s="55"/>
      <c r="C14" s="55"/>
      <c r="D14" s="55"/>
      <c r="E14" s="55"/>
    </row>
    <row r="15" spans="1:5" ht="27" customHeight="1" x14ac:dyDescent="0.25">
      <c r="A15" s="49" t="s">
        <v>15</v>
      </c>
      <c r="B15" s="49"/>
      <c r="C15" s="49"/>
      <c r="D15" s="49"/>
      <c r="E15" s="49"/>
    </row>
    <row r="16" spans="1:5" ht="59.45" customHeight="1" x14ac:dyDescent="0.25">
      <c r="A16" s="49" t="s">
        <v>21</v>
      </c>
      <c r="B16" s="49"/>
      <c r="C16" s="49"/>
      <c r="D16" s="49"/>
      <c r="E16" s="49"/>
    </row>
    <row r="17" spans="1:7" ht="30.6" customHeight="1" x14ac:dyDescent="0.25">
      <c r="A17" s="56" t="s">
        <v>22</v>
      </c>
      <c r="B17" s="56"/>
      <c r="C17" s="56"/>
      <c r="D17" s="56"/>
      <c r="E17" s="56"/>
    </row>
    <row r="18" spans="1:7" x14ac:dyDescent="0.25">
      <c r="A18" s="56"/>
      <c r="B18" s="56"/>
      <c r="C18" s="56"/>
      <c r="D18" s="56"/>
      <c r="E18" s="56"/>
      <c r="F18" s="2">
        <v>4216.7</v>
      </c>
      <c r="G18" s="2">
        <v>3</v>
      </c>
    </row>
    <row r="19" spans="1:7" ht="111.75" customHeight="1" x14ac:dyDescent="0.25">
      <c r="A19" s="3" t="s">
        <v>6</v>
      </c>
      <c r="B19" s="3" t="s">
        <v>9</v>
      </c>
      <c r="C19" s="3" t="s">
        <v>2</v>
      </c>
      <c r="D19" s="3" t="s">
        <v>8</v>
      </c>
      <c r="E19" s="3" t="s">
        <v>7</v>
      </c>
    </row>
    <row r="20" spans="1:7" ht="48.75" customHeight="1" x14ac:dyDescent="0.25">
      <c r="A20" s="20" t="s">
        <v>42</v>
      </c>
      <c r="B20" s="9" t="s">
        <v>23</v>
      </c>
      <c r="C20" s="3" t="s">
        <v>3</v>
      </c>
      <c r="D20" s="3">
        <v>16.79</v>
      </c>
      <c r="E20" s="24">
        <f>D20*F18*G18</f>
        <v>212395.179</v>
      </c>
    </row>
    <row r="21" spans="1:7" ht="30" x14ac:dyDescent="0.25">
      <c r="A21" s="7" t="s">
        <v>24</v>
      </c>
      <c r="B21" s="9" t="s">
        <v>25</v>
      </c>
      <c r="C21" s="3" t="s">
        <v>3</v>
      </c>
      <c r="D21" s="3"/>
      <c r="E21" s="15">
        <v>0</v>
      </c>
    </row>
    <row r="22" spans="1:7" x14ac:dyDescent="0.25">
      <c r="A22" s="21" t="s">
        <v>37</v>
      </c>
      <c r="B22" s="19" t="s">
        <v>27</v>
      </c>
      <c r="C22" s="22" t="s">
        <v>3</v>
      </c>
      <c r="D22" s="22">
        <v>6.06</v>
      </c>
      <c r="E22" s="23">
        <f>D22*F18*G18</f>
        <v>76659.606</v>
      </c>
    </row>
    <row r="23" spans="1:7" x14ac:dyDescent="0.25">
      <c r="A23" s="7" t="s">
        <v>43</v>
      </c>
      <c r="B23" s="9" t="s">
        <v>67</v>
      </c>
      <c r="C23" s="3" t="s">
        <v>30</v>
      </c>
      <c r="D23" s="3"/>
      <c r="E23" s="8">
        <v>0</v>
      </c>
    </row>
    <row r="24" spans="1:7" x14ac:dyDescent="0.25">
      <c r="A24" s="7" t="s">
        <v>44</v>
      </c>
      <c r="B24" s="9" t="s">
        <v>67</v>
      </c>
      <c r="C24" s="3" t="s">
        <v>30</v>
      </c>
      <c r="D24" s="3"/>
      <c r="E24" s="27">
        <v>8332.0400000000009</v>
      </c>
    </row>
    <row r="25" spans="1:7" x14ac:dyDescent="0.25">
      <c r="A25" s="7" t="s">
        <v>45</v>
      </c>
      <c r="B25" s="9" t="s">
        <v>67</v>
      </c>
      <c r="C25" s="3" t="s">
        <v>30</v>
      </c>
      <c r="D25" s="3"/>
      <c r="E25" s="8">
        <v>9462.35</v>
      </c>
    </row>
    <row r="26" spans="1:7" x14ac:dyDescent="0.25">
      <c r="A26" s="7" t="s">
        <v>46</v>
      </c>
      <c r="B26" s="9" t="s">
        <v>67</v>
      </c>
      <c r="C26" s="3" t="s">
        <v>30</v>
      </c>
      <c r="D26" s="3"/>
      <c r="E26" s="8">
        <v>13044.27</v>
      </c>
    </row>
    <row r="27" spans="1:7" x14ac:dyDescent="0.25">
      <c r="A27" s="28" t="s">
        <v>47</v>
      </c>
      <c r="B27" s="9" t="s">
        <v>67</v>
      </c>
      <c r="C27" s="29" t="s">
        <v>30</v>
      </c>
      <c r="D27" s="3"/>
      <c r="E27" s="15">
        <v>4887.97</v>
      </c>
    </row>
    <row r="28" spans="1:7" ht="30" x14ac:dyDescent="0.25">
      <c r="A28" s="30" t="s">
        <v>78</v>
      </c>
      <c r="B28" s="32" t="s">
        <v>79</v>
      </c>
      <c r="C28" s="29" t="s">
        <v>30</v>
      </c>
      <c r="D28" s="29"/>
      <c r="E28" s="33">
        <v>8530.1200000000008</v>
      </c>
    </row>
    <row r="29" spans="1:7" ht="30" x14ac:dyDescent="0.25">
      <c r="A29" s="30" t="s">
        <v>80</v>
      </c>
      <c r="B29" s="32" t="s">
        <v>79</v>
      </c>
      <c r="C29" s="29" t="s">
        <v>30</v>
      </c>
      <c r="D29" s="29"/>
      <c r="E29" s="33">
        <v>8350.1200000000008</v>
      </c>
    </row>
    <row r="30" spans="1:7" x14ac:dyDescent="0.25">
      <c r="A30" s="30"/>
      <c r="B30" s="32"/>
      <c r="C30" s="29"/>
      <c r="D30" s="29"/>
      <c r="E30" s="33"/>
    </row>
    <row r="31" spans="1:7" s="14" customFormat="1" ht="14.25" x14ac:dyDescent="0.2">
      <c r="A31" s="10" t="s">
        <v>28</v>
      </c>
      <c r="B31" s="11"/>
      <c r="C31" s="12"/>
      <c r="D31" s="12"/>
      <c r="E31" s="13">
        <f>SUM(E20:E30)</f>
        <v>341661.65499999997</v>
      </c>
      <c r="F31" s="26"/>
    </row>
    <row r="33" spans="1:5" ht="36.75" customHeight="1" x14ac:dyDescent="0.25">
      <c r="A33" s="51" t="s">
        <v>81</v>
      </c>
      <c r="B33" s="51"/>
      <c r="C33" s="51"/>
      <c r="D33" s="51"/>
      <c r="E33" s="51"/>
    </row>
    <row r="34" spans="1:5" ht="33" customHeight="1" x14ac:dyDescent="0.25">
      <c r="A34" s="49" t="s">
        <v>19</v>
      </c>
      <c r="B34" s="49"/>
      <c r="C34" s="49"/>
      <c r="D34" s="49"/>
      <c r="E34" s="49"/>
    </row>
    <row r="35" spans="1:5" x14ac:dyDescent="0.25">
      <c r="A35" s="49" t="s">
        <v>18</v>
      </c>
      <c r="B35" s="49"/>
      <c r="C35" s="49"/>
      <c r="D35" s="49"/>
      <c r="E35" s="49"/>
    </row>
    <row r="36" spans="1:5" x14ac:dyDescent="0.25">
      <c r="A36" s="49" t="s">
        <v>31</v>
      </c>
      <c r="B36" s="49"/>
      <c r="C36" s="49"/>
      <c r="D36" s="49"/>
      <c r="E36" s="49"/>
    </row>
    <row r="37" spans="1:5" x14ac:dyDescent="0.25">
      <c r="A37" s="49" t="s">
        <v>16</v>
      </c>
      <c r="B37" s="49"/>
      <c r="C37" s="49"/>
      <c r="D37" s="49"/>
      <c r="E37" s="49"/>
    </row>
    <row r="38" spans="1:5" x14ac:dyDescent="0.25">
      <c r="A38" s="50" t="s">
        <v>4</v>
      </c>
      <c r="B38" s="50"/>
      <c r="C38" s="50"/>
      <c r="D38" s="50"/>
      <c r="E38" s="50"/>
    </row>
    <row r="39" spans="1:5" x14ac:dyDescent="0.25">
      <c r="A39" s="49" t="s">
        <v>16</v>
      </c>
      <c r="B39" s="49"/>
      <c r="C39" s="49"/>
      <c r="D39" s="49"/>
      <c r="E39" s="49"/>
    </row>
    <row r="40" spans="1:5" x14ac:dyDescent="0.25">
      <c r="A40" s="46" t="s">
        <v>61</v>
      </c>
      <c r="B40" s="46"/>
      <c r="C40" s="46"/>
      <c r="D40" s="46"/>
      <c r="E40" s="5"/>
    </row>
    <row r="41" spans="1:5" x14ac:dyDescent="0.25">
      <c r="B41" s="47" t="s">
        <v>17</v>
      </c>
      <c r="C41" s="47"/>
      <c r="D41" s="47"/>
      <c r="E41" s="6" t="s">
        <v>5</v>
      </c>
    </row>
    <row r="42" spans="1:5" x14ac:dyDescent="0.25">
      <c r="A42" s="39"/>
      <c r="B42" s="39"/>
      <c r="C42" s="39"/>
      <c r="D42" s="39"/>
      <c r="E42" s="39"/>
    </row>
    <row r="43" spans="1:5" x14ac:dyDescent="0.25">
      <c r="A43" s="46" t="s">
        <v>41</v>
      </c>
      <c r="B43" s="46"/>
      <c r="C43" s="46"/>
      <c r="D43" s="46"/>
      <c r="E43" s="5"/>
    </row>
    <row r="44" spans="1:5" x14ac:dyDescent="0.25">
      <c r="B44" s="48" t="s">
        <v>17</v>
      </c>
      <c r="C44" s="48"/>
      <c r="D44" s="48"/>
      <c r="E44" s="6" t="s">
        <v>5</v>
      </c>
    </row>
    <row r="45" spans="1:5" x14ac:dyDescent="0.25">
      <c r="A45" s="2" t="s">
        <v>35</v>
      </c>
    </row>
    <row r="46" spans="1:5" x14ac:dyDescent="0.25">
      <c r="A46" s="14" t="s">
        <v>32</v>
      </c>
    </row>
    <row r="47" spans="1:5" x14ac:dyDescent="0.25">
      <c r="A47" s="2" t="s">
        <v>38</v>
      </c>
      <c r="B47" s="16">
        <f>'2кв'!B55</f>
        <v>-72778.83600000001</v>
      </c>
    </row>
    <row r="48" spans="1:5" ht="31.5" x14ac:dyDescent="0.25">
      <c r="A48" s="20" t="s">
        <v>82</v>
      </c>
      <c r="B48" s="17"/>
    </row>
    <row r="49" spans="1:6" x14ac:dyDescent="0.25">
      <c r="A49" s="2" t="s">
        <v>33</v>
      </c>
      <c r="B49" s="31">
        <v>365126.46</v>
      </c>
    </row>
    <row r="50" spans="1:6" x14ac:dyDescent="0.25">
      <c r="A50" s="2" t="s">
        <v>49</v>
      </c>
      <c r="B50" s="31">
        <f>150*3</f>
        <v>450</v>
      </c>
    </row>
    <row r="51" spans="1:6" ht="30" x14ac:dyDescent="0.25">
      <c r="A51" s="41" t="s">
        <v>36</v>
      </c>
      <c r="B51" s="17">
        <f>E31</f>
        <v>341661.65499999997</v>
      </c>
      <c r="F51" s="25"/>
    </row>
    <row r="52" spans="1:6" x14ac:dyDescent="0.25">
      <c r="A52" s="18" t="s">
        <v>34</v>
      </c>
      <c r="B52" s="16">
        <f>B47+B49+B50-B51</f>
        <v>-48864.030999999959</v>
      </c>
    </row>
    <row r="54" spans="1:6" x14ac:dyDescent="0.25">
      <c r="B54" s="2">
        <v>-64315.73</v>
      </c>
    </row>
  </sheetData>
  <mergeCells count="28">
    <mergeCell ref="A40:D40"/>
    <mergeCell ref="B41:D41"/>
    <mergeCell ref="A43:D43"/>
    <mergeCell ref="B44:D44"/>
    <mergeCell ref="A34:E34"/>
    <mergeCell ref="A35:E35"/>
    <mergeCell ref="A36:E36"/>
    <mergeCell ref="A37:E37"/>
    <mergeCell ref="A38:E38"/>
    <mergeCell ref="A39:E39"/>
    <mergeCell ref="A33:E33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11811023622047245" right="0.19685039370078741" top="0.39370078740157483" bottom="0.59055118110236227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view="pageBreakPreview" topLeftCell="A18" zoomScaleSheetLayoutView="100" workbookViewId="0">
      <selection activeCell="A20" sqref="A20:A28"/>
    </sheetView>
  </sheetViews>
  <sheetFormatPr defaultColWidth="9.140625" defaultRowHeight="15" x14ac:dyDescent="0.25"/>
  <cols>
    <col min="1" max="1" width="32.42578125" style="2" customWidth="1"/>
    <col min="2" max="2" width="21.28515625" style="2" customWidth="1"/>
    <col min="3" max="3" width="13.7109375" style="2" customWidth="1"/>
    <col min="4" max="4" width="17.42578125" style="2" customWidth="1"/>
    <col min="5" max="5" width="14.140625" style="2" customWidth="1"/>
    <col min="6" max="6" width="13.140625" style="2" bestFit="1" customWidth="1"/>
    <col min="7" max="16384" width="9.140625" style="2"/>
  </cols>
  <sheetData>
    <row r="1" spans="1:5" ht="15.75" x14ac:dyDescent="0.25">
      <c r="A1" s="58" t="s">
        <v>10</v>
      </c>
      <c r="B1" s="58"/>
      <c r="C1" s="58"/>
      <c r="D1" s="58"/>
      <c r="E1" s="58"/>
    </row>
    <row r="2" spans="1:5" ht="32.25" customHeight="1" x14ac:dyDescent="0.25">
      <c r="A2" s="59" t="s">
        <v>11</v>
      </c>
      <c r="B2" s="60"/>
      <c r="C2" s="60"/>
      <c r="D2" s="60"/>
      <c r="E2" s="60"/>
    </row>
    <row r="3" spans="1:5" x14ac:dyDescent="0.25">
      <c r="A3" s="61" t="s">
        <v>65</v>
      </c>
      <c r="B3" s="61"/>
      <c r="C3" s="61"/>
      <c r="D3" s="61"/>
      <c r="E3" s="61"/>
    </row>
    <row r="4" spans="1:5" s="1" customFormat="1" ht="15.75" x14ac:dyDescent="0.25">
      <c r="A4" s="34" t="s">
        <v>12</v>
      </c>
      <c r="B4" s="35"/>
      <c r="C4" s="35"/>
      <c r="D4" s="62" t="s">
        <v>66</v>
      </c>
      <c r="E4" s="62"/>
    </row>
    <row r="5" spans="1:5" x14ac:dyDescent="0.25">
      <c r="A5" s="44"/>
      <c r="B5" s="4"/>
      <c r="C5" s="4"/>
      <c r="D5" s="4"/>
      <c r="E5" s="4"/>
    </row>
    <row r="6" spans="1:5" ht="17.25" customHeight="1" x14ac:dyDescent="0.25">
      <c r="A6" s="49" t="s">
        <v>0</v>
      </c>
      <c r="B6" s="49"/>
      <c r="C6" s="49"/>
      <c r="D6" s="49"/>
      <c r="E6" s="49"/>
    </row>
    <row r="7" spans="1:5" x14ac:dyDescent="0.25">
      <c r="A7" s="57" t="s">
        <v>20</v>
      </c>
      <c r="B7" s="57"/>
      <c r="C7" s="57"/>
      <c r="D7" s="57"/>
      <c r="E7" s="57"/>
    </row>
    <row r="8" spans="1:5" x14ac:dyDescent="0.25">
      <c r="A8" s="52" t="s">
        <v>1</v>
      </c>
      <c r="B8" s="52"/>
      <c r="C8" s="52"/>
      <c r="D8" s="52"/>
      <c r="E8" s="52"/>
    </row>
    <row r="9" spans="1:5" ht="16.149999999999999" customHeight="1" x14ac:dyDescent="0.25">
      <c r="A9" s="49" t="s">
        <v>39</v>
      </c>
      <c r="B9" s="49"/>
      <c r="C9" s="49"/>
      <c r="D9" s="49"/>
      <c r="E9" s="49"/>
    </row>
    <row r="10" spans="1:5" ht="24" customHeight="1" x14ac:dyDescent="0.25">
      <c r="A10" s="53" t="s">
        <v>13</v>
      </c>
      <c r="B10" s="54"/>
      <c r="C10" s="54"/>
      <c r="D10" s="54"/>
      <c r="E10" s="54"/>
    </row>
    <row r="11" spans="1:5" ht="29.25" customHeight="1" x14ac:dyDescent="0.25">
      <c r="A11" s="49" t="s">
        <v>40</v>
      </c>
      <c r="B11" s="49"/>
      <c r="C11" s="49"/>
      <c r="D11" s="49"/>
      <c r="E11" s="49"/>
    </row>
    <row r="12" spans="1:5" ht="15.75" customHeight="1" x14ac:dyDescent="0.25">
      <c r="A12" s="49" t="s">
        <v>26</v>
      </c>
      <c r="B12" s="49"/>
      <c r="C12" s="49"/>
      <c r="D12" s="49"/>
      <c r="E12" s="49"/>
    </row>
    <row r="13" spans="1:5" ht="17.25" customHeight="1" x14ac:dyDescent="0.25">
      <c r="A13" s="49" t="s">
        <v>55</v>
      </c>
      <c r="B13" s="49"/>
      <c r="C13" s="49"/>
      <c r="D13" s="49"/>
      <c r="E13" s="49"/>
    </row>
    <row r="14" spans="1:5" ht="11.45" customHeight="1" x14ac:dyDescent="0.25">
      <c r="A14" s="52" t="s">
        <v>14</v>
      </c>
      <c r="B14" s="55"/>
      <c r="C14" s="55"/>
      <c r="D14" s="55"/>
      <c r="E14" s="55"/>
    </row>
    <row r="15" spans="1:5" ht="27" customHeight="1" x14ac:dyDescent="0.25">
      <c r="A15" s="49" t="s">
        <v>15</v>
      </c>
      <c r="B15" s="49"/>
      <c r="C15" s="49"/>
      <c r="D15" s="49"/>
      <c r="E15" s="49"/>
    </row>
    <row r="16" spans="1:5" ht="59.45" customHeight="1" x14ac:dyDescent="0.25">
      <c r="A16" s="49" t="s">
        <v>21</v>
      </c>
      <c r="B16" s="49"/>
      <c r="C16" s="49"/>
      <c r="D16" s="49"/>
      <c r="E16" s="49"/>
    </row>
    <row r="17" spans="1:7" ht="30.6" customHeight="1" x14ac:dyDescent="0.25">
      <c r="A17" s="56" t="s">
        <v>22</v>
      </c>
      <c r="B17" s="56"/>
      <c r="C17" s="56"/>
      <c r="D17" s="56"/>
      <c r="E17" s="56"/>
    </row>
    <row r="18" spans="1:7" x14ac:dyDescent="0.25">
      <c r="A18" s="56"/>
      <c r="B18" s="56"/>
      <c r="C18" s="56"/>
      <c r="D18" s="56"/>
      <c r="E18" s="56"/>
      <c r="F18" s="2">
        <v>4216.7</v>
      </c>
      <c r="G18" s="2">
        <v>3</v>
      </c>
    </row>
    <row r="19" spans="1:7" ht="111.75" customHeight="1" x14ac:dyDescent="0.25">
      <c r="A19" s="3" t="s">
        <v>6</v>
      </c>
      <c r="B19" s="3" t="s">
        <v>9</v>
      </c>
      <c r="C19" s="3" t="s">
        <v>2</v>
      </c>
      <c r="D19" s="3" t="s">
        <v>8</v>
      </c>
      <c r="E19" s="3" t="s">
        <v>7</v>
      </c>
    </row>
    <row r="20" spans="1:7" ht="48.75" customHeight="1" x14ac:dyDescent="0.25">
      <c r="A20" s="82" t="s">
        <v>42</v>
      </c>
      <c r="B20" s="9" t="s">
        <v>23</v>
      </c>
      <c r="C20" s="3" t="s">
        <v>3</v>
      </c>
      <c r="D20" s="3">
        <v>16.79</v>
      </c>
      <c r="E20" s="24">
        <f>D20*F18*G18</f>
        <v>212395.179</v>
      </c>
    </row>
    <row r="21" spans="1:7" ht="30" x14ac:dyDescent="0.25">
      <c r="A21" s="7" t="s">
        <v>24</v>
      </c>
      <c r="B21" s="9" t="s">
        <v>25</v>
      </c>
      <c r="C21" s="3" t="s">
        <v>3</v>
      </c>
      <c r="D21" s="3"/>
      <c r="E21" s="15">
        <v>0</v>
      </c>
    </row>
    <row r="22" spans="1:7" x14ac:dyDescent="0.25">
      <c r="A22" s="7" t="s">
        <v>37</v>
      </c>
      <c r="B22" s="19" t="s">
        <v>27</v>
      </c>
      <c r="C22" s="22" t="s">
        <v>3</v>
      </c>
      <c r="D22" s="22">
        <v>6.06</v>
      </c>
      <c r="E22" s="23">
        <f>D22*F18*G18</f>
        <v>76659.606</v>
      </c>
    </row>
    <row r="23" spans="1:7" x14ac:dyDescent="0.25">
      <c r="A23" s="7" t="s">
        <v>43</v>
      </c>
      <c r="B23" s="9" t="s">
        <v>84</v>
      </c>
      <c r="C23" s="3" t="s">
        <v>30</v>
      </c>
      <c r="D23" s="3"/>
      <c r="E23" s="8">
        <v>7654.83</v>
      </c>
    </row>
    <row r="24" spans="1:7" x14ac:dyDescent="0.25">
      <c r="A24" s="7" t="s">
        <v>44</v>
      </c>
      <c r="B24" s="9" t="s">
        <v>84</v>
      </c>
      <c r="C24" s="3" t="s">
        <v>30</v>
      </c>
      <c r="D24" s="3"/>
      <c r="E24" s="27">
        <v>18216.419999999998</v>
      </c>
    </row>
    <row r="25" spans="1:7" x14ac:dyDescent="0.25">
      <c r="A25" s="7" t="s">
        <v>45</v>
      </c>
      <c r="B25" s="9" t="s">
        <v>84</v>
      </c>
      <c r="C25" s="3" t="s">
        <v>30</v>
      </c>
      <c r="D25" s="3"/>
      <c r="E25" s="8">
        <v>13449.05</v>
      </c>
    </row>
    <row r="26" spans="1:7" x14ac:dyDescent="0.25">
      <c r="A26" s="7" t="s">
        <v>46</v>
      </c>
      <c r="B26" s="9" t="s">
        <v>84</v>
      </c>
      <c r="C26" s="3" t="s">
        <v>30</v>
      </c>
      <c r="D26" s="3"/>
      <c r="E26" s="8">
        <v>31576.71</v>
      </c>
    </row>
    <row r="27" spans="1:7" x14ac:dyDescent="0.25">
      <c r="A27" s="28" t="s">
        <v>47</v>
      </c>
      <c r="B27" s="9" t="s">
        <v>84</v>
      </c>
      <c r="C27" s="29" t="s">
        <v>30</v>
      </c>
      <c r="D27" s="3"/>
      <c r="E27" s="15">
        <v>1711.19</v>
      </c>
    </row>
    <row r="28" spans="1:7" ht="30" x14ac:dyDescent="0.25">
      <c r="A28" s="87" t="s">
        <v>83</v>
      </c>
      <c r="B28" s="32" t="s">
        <v>85</v>
      </c>
      <c r="C28" s="29" t="s">
        <v>30</v>
      </c>
      <c r="D28" s="29"/>
      <c r="E28" s="33">
        <v>20280.57</v>
      </c>
    </row>
    <row r="29" spans="1:7" x14ac:dyDescent="0.25">
      <c r="A29" s="99"/>
      <c r="B29" s="32"/>
      <c r="C29" s="29"/>
      <c r="D29" s="29"/>
      <c r="E29" s="33"/>
    </row>
    <row r="30" spans="1:7" s="14" customFormat="1" ht="14.25" x14ac:dyDescent="0.2">
      <c r="A30" s="10" t="s">
        <v>28</v>
      </c>
      <c r="B30" s="11"/>
      <c r="C30" s="12"/>
      <c r="D30" s="12"/>
      <c r="E30" s="13">
        <f>SUM(E20:E29)</f>
        <v>381943.55500000005</v>
      </c>
      <c r="F30" s="26"/>
    </row>
    <row r="32" spans="1:7" ht="36.75" customHeight="1" x14ac:dyDescent="0.25">
      <c r="A32" s="51" t="s">
        <v>86</v>
      </c>
      <c r="B32" s="51"/>
      <c r="C32" s="51"/>
      <c r="D32" s="51"/>
      <c r="E32" s="51"/>
    </row>
    <row r="33" spans="1:5" ht="33" customHeight="1" x14ac:dyDescent="0.25">
      <c r="A33" s="49" t="s">
        <v>19</v>
      </c>
      <c r="B33" s="49"/>
      <c r="C33" s="49"/>
      <c r="D33" s="49"/>
      <c r="E33" s="49"/>
    </row>
    <row r="34" spans="1:5" x14ac:dyDescent="0.25">
      <c r="A34" s="49" t="s">
        <v>18</v>
      </c>
      <c r="B34" s="49"/>
      <c r="C34" s="49"/>
      <c r="D34" s="49"/>
      <c r="E34" s="49"/>
    </row>
    <row r="35" spans="1:5" x14ac:dyDescent="0.25">
      <c r="A35" s="49" t="s">
        <v>31</v>
      </c>
      <c r="B35" s="49"/>
      <c r="C35" s="49"/>
      <c r="D35" s="49"/>
      <c r="E35" s="49"/>
    </row>
    <row r="36" spans="1:5" x14ac:dyDescent="0.25">
      <c r="A36" s="49" t="s">
        <v>16</v>
      </c>
      <c r="B36" s="49"/>
      <c r="C36" s="49"/>
      <c r="D36" s="49"/>
      <c r="E36" s="49"/>
    </row>
    <row r="37" spans="1:5" x14ac:dyDescent="0.25">
      <c r="A37" s="50" t="s">
        <v>4</v>
      </c>
      <c r="B37" s="50"/>
      <c r="C37" s="50"/>
      <c r="D37" s="50"/>
      <c r="E37" s="50"/>
    </row>
    <row r="38" spans="1:5" x14ac:dyDescent="0.25">
      <c r="A38" s="49" t="s">
        <v>16</v>
      </c>
      <c r="B38" s="49"/>
      <c r="C38" s="49"/>
      <c r="D38" s="49"/>
      <c r="E38" s="49"/>
    </row>
    <row r="39" spans="1:5" x14ac:dyDescent="0.25">
      <c r="A39" s="46" t="s">
        <v>61</v>
      </c>
      <c r="B39" s="46"/>
      <c r="C39" s="46"/>
      <c r="D39" s="46"/>
      <c r="E39" s="5"/>
    </row>
    <row r="40" spans="1:5" x14ac:dyDescent="0.25">
      <c r="B40" s="47" t="s">
        <v>17</v>
      </c>
      <c r="C40" s="47"/>
      <c r="D40" s="47"/>
      <c r="E40" s="6" t="s">
        <v>5</v>
      </c>
    </row>
    <row r="41" spans="1:5" x14ac:dyDescent="0.25">
      <c r="A41" s="43"/>
      <c r="B41" s="43"/>
      <c r="C41" s="43"/>
      <c r="D41" s="43"/>
      <c r="E41" s="43"/>
    </row>
    <row r="42" spans="1:5" x14ac:dyDescent="0.25">
      <c r="A42" s="46" t="s">
        <v>41</v>
      </c>
      <c r="B42" s="46"/>
      <c r="C42" s="46"/>
      <c r="D42" s="46"/>
      <c r="E42" s="5"/>
    </row>
    <row r="43" spans="1:5" x14ac:dyDescent="0.25">
      <c r="B43" s="48" t="s">
        <v>17</v>
      </c>
      <c r="C43" s="48"/>
      <c r="D43" s="48"/>
      <c r="E43" s="6" t="s">
        <v>5</v>
      </c>
    </row>
    <row r="44" spans="1:5" x14ac:dyDescent="0.25">
      <c r="A44" s="2" t="s">
        <v>35</v>
      </c>
    </row>
    <row r="45" spans="1:5" x14ac:dyDescent="0.25">
      <c r="A45" s="14" t="s">
        <v>32</v>
      </c>
    </row>
    <row r="46" spans="1:5" x14ac:dyDescent="0.25">
      <c r="A46" s="2" t="s">
        <v>38</v>
      </c>
      <c r="B46" s="16">
        <f>'3кв'!B52</f>
        <v>-48864.030999999959</v>
      </c>
    </row>
    <row r="47" spans="1:5" ht="31.5" x14ac:dyDescent="0.25">
      <c r="A47" s="20" t="s">
        <v>87</v>
      </c>
      <c r="B47" s="17"/>
    </row>
    <row r="48" spans="1:5" x14ac:dyDescent="0.25">
      <c r="A48" s="2" t="s">
        <v>33</v>
      </c>
      <c r="B48" s="31">
        <v>483711.11</v>
      </c>
    </row>
    <row r="49" spans="1:6" x14ac:dyDescent="0.25">
      <c r="A49" s="2" t="s">
        <v>49</v>
      </c>
      <c r="B49" s="31">
        <f>150*3</f>
        <v>450</v>
      </c>
    </row>
    <row r="50" spans="1:6" ht="30" x14ac:dyDescent="0.25">
      <c r="A50" s="45" t="s">
        <v>36</v>
      </c>
      <c r="B50" s="17">
        <f>E30</f>
        <v>381943.55500000005</v>
      </c>
      <c r="F50" s="25"/>
    </row>
    <row r="51" spans="1:6" x14ac:dyDescent="0.25">
      <c r="A51" s="18" t="s">
        <v>34</v>
      </c>
      <c r="B51" s="16">
        <f>B46+B48+B49-B50</f>
        <v>53353.523999999976</v>
      </c>
    </row>
  </sheetData>
  <mergeCells count="28">
    <mergeCell ref="A39:D39"/>
    <mergeCell ref="B40:D40"/>
    <mergeCell ref="A42:D42"/>
    <mergeCell ref="B43:D43"/>
    <mergeCell ref="A33:E33"/>
    <mergeCell ref="A34:E34"/>
    <mergeCell ref="A35:E35"/>
    <mergeCell ref="A36:E36"/>
    <mergeCell ref="A37:E37"/>
    <mergeCell ref="A38:E38"/>
    <mergeCell ref="A14:E14"/>
    <mergeCell ref="A15:E15"/>
    <mergeCell ref="A16:E16"/>
    <mergeCell ref="A17:E17"/>
    <mergeCell ref="A18:E18"/>
    <mergeCell ref="A32:E32"/>
    <mergeCell ref="A8:E8"/>
    <mergeCell ref="A9:E9"/>
    <mergeCell ref="A10:E10"/>
    <mergeCell ref="A11:E11"/>
    <mergeCell ref="A12:E12"/>
    <mergeCell ref="A13:E13"/>
    <mergeCell ref="A1:E1"/>
    <mergeCell ref="A2:E2"/>
    <mergeCell ref="A3:E3"/>
    <mergeCell ref="D4:E4"/>
    <mergeCell ref="A6:E6"/>
    <mergeCell ref="A7:E7"/>
  </mergeCells>
  <printOptions horizontalCentered="1"/>
  <pageMargins left="0.11811023622047245" right="0.19685039370078741" top="0.39370078740157483" bottom="0.59055118110236227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view="pageBreakPreview" topLeftCell="A23" zoomScaleSheetLayoutView="100" workbookViewId="0">
      <selection activeCell="C27" sqref="C27"/>
    </sheetView>
  </sheetViews>
  <sheetFormatPr defaultRowHeight="15" x14ac:dyDescent="0.25"/>
  <cols>
    <col min="1" max="1" width="10.5703125" customWidth="1"/>
    <col min="2" max="2" width="54.28515625" customWidth="1"/>
    <col min="3" max="3" width="16.140625" customWidth="1"/>
    <col min="4" max="4" width="20.14062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4" ht="15.75" x14ac:dyDescent="0.25">
      <c r="A1" s="63" t="s">
        <v>88</v>
      </c>
      <c r="B1" s="63"/>
      <c r="C1" s="63"/>
      <c r="D1" s="64"/>
    </row>
    <row r="2" spans="1:4" ht="15.75" x14ac:dyDescent="0.25">
      <c r="A2" s="65" t="s">
        <v>89</v>
      </c>
      <c r="B2" s="65"/>
      <c r="C2" s="65"/>
      <c r="D2" s="66"/>
    </row>
    <row r="3" spans="1:4" ht="15.75" x14ac:dyDescent="0.25">
      <c r="A3" s="65" t="s">
        <v>90</v>
      </c>
      <c r="B3" s="65"/>
      <c r="C3" s="65"/>
      <c r="D3" s="66"/>
    </row>
    <row r="4" spans="1:4" ht="15.75" x14ac:dyDescent="0.25">
      <c r="A4" s="63" t="s">
        <v>116</v>
      </c>
      <c r="B4" s="63"/>
      <c r="C4" s="63"/>
      <c r="D4" s="64"/>
    </row>
    <row r="5" spans="1:4" ht="15.75" x14ac:dyDescent="0.25">
      <c r="A5" s="67"/>
      <c r="B5" s="67"/>
      <c r="C5" s="67"/>
      <c r="D5" s="1"/>
    </row>
    <row r="6" spans="1:4" ht="15.75" x14ac:dyDescent="0.25">
      <c r="A6" s="66"/>
      <c r="B6" s="68" t="s">
        <v>91</v>
      </c>
      <c r="C6" s="69">
        <f>'1кв'!B49</f>
        <v>-64315.73</v>
      </c>
      <c r="D6" s="70"/>
    </row>
    <row r="7" spans="1:4" ht="15.75" x14ac:dyDescent="0.25">
      <c r="A7" s="71" t="s">
        <v>92</v>
      </c>
      <c r="B7" s="68" t="s">
        <v>117</v>
      </c>
      <c r="C7" s="69"/>
      <c r="D7" s="70"/>
    </row>
    <row r="8" spans="1:4" ht="15.75" x14ac:dyDescent="0.25">
      <c r="A8" s="66"/>
      <c r="B8" s="72" t="s">
        <v>93</v>
      </c>
      <c r="C8" s="69"/>
      <c r="D8" s="70"/>
    </row>
    <row r="9" spans="1:4" ht="15.75" x14ac:dyDescent="0.25">
      <c r="A9" s="66"/>
      <c r="B9" s="7" t="s">
        <v>118</v>
      </c>
      <c r="C9" s="69"/>
      <c r="D9" s="70"/>
    </row>
    <row r="10" spans="1:4" ht="15.75" x14ac:dyDescent="0.25">
      <c r="A10" s="66"/>
      <c r="B10" s="7" t="s">
        <v>119</v>
      </c>
      <c r="C10" s="69"/>
      <c r="D10" s="70"/>
    </row>
    <row r="11" spans="1:4" ht="15.75" x14ac:dyDescent="0.25">
      <c r="A11" s="66"/>
      <c r="B11" s="7" t="s">
        <v>120</v>
      </c>
      <c r="C11" s="69"/>
      <c r="D11" s="70"/>
    </row>
    <row r="12" spans="1:4" ht="15.75" x14ac:dyDescent="0.25">
      <c r="A12" s="66"/>
      <c r="B12" s="7" t="s">
        <v>121</v>
      </c>
      <c r="C12" s="69"/>
      <c r="D12" s="70"/>
    </row>
    <row r="13" spans="1:4" ht="15.75" x14ac:dyDescent="0.25">
      <c r="B13" s="73" t="s">
        <v>94</v>
      </c>
      <c r="C13" s="74">
        <f>'1кв'!B51+'2кв'!B52+'3кв'!B49+'4кв'!B48</f>
        <v>1559773.2000000002</v>
      </c>
      <c r="D13" s="75"/>
    </row>
    <row r="14" spans="1:4" ht="30" x14ac:dyDescent="0.25">
      <c r="B14" s="76" t="s">
        <v>95</v>
      </c>
      <c r="C14" s="74">
        <f>'1кв'!B52+'2кв'!B53+'3кв'!B50+'4кв'!B49</f>
        <v>1800</v>
      </c>
      <c r="D14" s="75"/>
    </row>
    <row r="15" spans="1:4" ht="15.75" x14ac:dyDescent="0.25">
      <c r="A15" s="77"/>
      <c r="B15" s="73" t="s">
        <v>96</v>
      </c>
      <c r="C15" s="78">
        <f>SUM(C13:C14)</f>
        <v>1561573.2000000002</v>
      </c>
      <c r="D15" s="70"/>
    </row>
    <row r="16" spans="1:4" ht="15.75" x14ac:dyDescent="0.25">
      <c r="A16" s="1"/>
      <c r="B16" s="79"/>
      <c r="C16" s="79"/>
      <c r="D16" s="80"/>
    </row>
    <row r="17" spans="1:5" ht="15.75" x14ac:dyDescent="0.25">
      <c r="A17" s="81" t="s">
        <v>97</v>
      </c>
      <c r="B17" s="82" t="s">
        <v>42</v>
      </c>
      <c r="C17" s="83">
        <f>'1кв'!E20+'2кв'!E20+'3кв'!E20+'4кв'!E20</f>
        <v>804546.36</v>
      </c>
      <c r="D17" s="80"/>
    </row>
    <row r="18" spans="1:5" ht="15.75" x14ac:dyDescent="0.25">
      <c r="A18" s="81"/>
      <c r="B18" s="7" t="s">
        <v>98</v>
      </c>
      <c r="C18" s="83">
        <f>'1кв'!E21+'2кв'!E21+'3кв'!E21+'4кв'!E21</f>
        <v>0</v>
      </c>
      <c r="D18" s="80"/>
    </row>
    <row r="19" spans="1:5" ht="15.75" x14ac:dyDescent="0.25">
      <c r="A19" s="81"/>
      <c r="B19" s="21" t="s">
        <v>37</v>
      </c>
      <c r="C19" s="83">
        <f>'1кв'!E22+'2кв'!E22+'3кв'!E22+'4кв'!E22</f>
        <v>290446.29599999997</v>
      </c>
      <c r="D19" s="80"/>
    </row>
    <row r="20" spans="1:5" ht="15.75" x14ac:dyDescent="0.25">
      <c r="A20" s="81"/>
      <c r="B20" s="7" t="s">
        <v>100</v>
      </c>
      <c r="C20" s="83">
        <f>'1кв'!E23+'2кв'!E23+'3кв'!E23+'4кв'!E23</f>
        <v>52010.770000000004</v>
      </c>
      <c r="D20" s="80"/>
    </row>
    <row r="21" spans="1:5" ht="15.75" x14ac:dyDescent="0.25">
      <c r="A21" s="81"/>
      <c r="B21" s="7" t="s">
        <v>99</v>
      </c>
      <c r="C21" s="83">
        <f>'1кв'!E24+'2кв'!E24+'3кв'!E24+'4кв'!E24</f>
        <v>43667.58</v>
      </c>
      <c r="D21" s="80"/>
    </row>
    <row r="22" spans="1:5" ht="15.75" x14ac:dyDescent="0.25">
      <c r="A22" s="81"/>
      <c r="B22" s="7" t="s">
        <v>101</v>
      </c>
      <c r="C22" s="83">
        <f>'1кв'!E25+'2кв'!E25+'3кв'!E25+'4кв'!E25</f>
        <v>42078.599999999991</v>
      </c>
      <c r="D22" s="80"/>
    </row>
    <row r="23" spans="1:5" ht="15.75" x14ac:dyDescent="0.25">
      <c r="A23" s="81"/>
      <c r="B23" s="7" t="s">
        <v>102</v>
      </c>
      <c r="C23" s="83">
        <f>'1кв'!E26+'2кв'!E26+'3кв'!E26+'4кв'!E26</f>
        <v>82135.100000000006</v>
      </c>
      <c r="D23" s="80"/>
    </row>
    <row r="24" spans="1:5" ht="15.75" x14ac:dyDescent="0.25">
      <c r="A24" s="1"/>
      <c r="B24" s="7" t="s">
        <v>103</v>
      </c>
      <c r="C24" s="83">
        <f>'1кв'!E27+'2кв'!E27+'3кв'!E27+'4кв'!E27</f>
        <v>60724.180000000008</v>
      </c>
      <c r="D24" s="80"/>
      <c r="E24" s="84"/>
    </row>
    <row r="25" spans="1:5" ht="15.75" x14ac:dyDescent="0.25">
      <c r="A25" s="81"/>
      <c r="B25" s="85" t="s">
        <v>122</v>
      </c>
      <c r="C25" s="83">
        <f>'1кв'!E28+'1кв'!E29+'1кв'!E30+'1кв'!E31+'2кв'!E29+'2кв'!E30+'2кв'!E31+'2кв'!E32</f>
        <v>27134.249999999996</v>
      </c>
      <c r="D25" s="80"/>
    </row>
    <row r="26" spans="1:5" ht="15.75" x14ac:dyDescent="0.25">
      <c r="A26" s="81"/>
      <c r="B26" s="86" t="s">
        <v>104</v>
      </c>
      <c r="C26" s="83">
        <f>SUM(C28:C32)</f>
        <v>41160.81</v>
      </c>
      <c r="D26" s="80"/>
    </row>
    <row r="27" spans="1:5" ht="15.75" x14ac:dyDescent="0.25">
      <c r="A27" s="81"/>
      <c r="B27" s="72" t="s">
        <v>93</v>
      </c>
      <c r="C27" s="83"/>
      <c r="D27" s="80"/>
    </row>
    <row r="28" spans="1:5" ht="15.75" x14ac:dyDescent="0.25">
      <c r="A28" s="81"/>
      <c r="B28" s="7" t="s">
        <v>123</v>
      </c>
      <c r="C28" s="83">
        <f>'2кв'!E28</f>
        <v>4000</v>
      </c>
      <c r="D28" s="80"/>
    </row>
    <row r="29" spans="1:5" ht="15.75" x14ac:dyDescent="0.25">
      <c r="A29" s="81"/>
      <c r="B29" s="7" t="s">
        <v>124</v>
      </c>
      <c r="C29" s="83">
        <f>'3кв'!E28</f>
        <v>8530.1200000000008</v>
      </c>
      <c r="D29" s="80"/>
    </row>
    <row r="30" spans="1:5" ht="15.75" x14ac:dyDescent="0.25">
      <c r="A30" s="81"/>
      <c r="B30" s="97" t="s">
        <v>125</v>
      </c>
      <c r="C30" s="83">
        <f>'3кв'!E29</f>
        <v>8350.1200000000008</v>
      </c>
      <c r="D30" s="80"/>
    </row>
    <row r="31" spans="1:5" ht="15.75" x14ac:dyDescent="0.25">
      <c r="A31" s="81"/>
      <c r="B31" s="98" t="s">
        <v>126</v>
      </c>
      <c r="C31" s="83">
        <f>'4кв'!E28</f>
        <v>20280.57</v>
      </c>
      <c r="D31" s="80"/>
    </row>
    <row r="32" spans="1:5" ht="15.75" x14ac:dyDescent="0.25">
      <c r="A32" s="81"/>
      <c r="B32" s="87"/>
      <c r="C32" s="83"/>
      <c r="D32" s="80"/>
    </row>
    <row r="33" spans="1:5" ht="15.75" x14ac:dyDescent="0.25">
      <c r="A33" s="1"/>
      <c r="B33" s="88" t="s">
        <v>105</v>
      </c>
      <c r="C33" s="89">
        <f>SUM(C17:C26)</f>
        <v>1443903.9460000002</v>
      </c>
      <c r="D33" s="80"/>
      <c r="E33" s="84"/>
    </row>
    <row r="34" spans="1:5" ht="15.75" x14ac:dyDescent="0.25">
      <c r="A34" s="1"/>
      <c r="B34" s="90" t="s">
        <v>106</v>
      </c>
      <c r="C34" s="91">
        <f>C6+C15-C33</f>
        <v>53353.523999999976</v>
      </c>
      <c r="D34" s="80"/>
    </row>
    <row r="35" spans="1:5" ht="15.75" x14ac:dyDescent="0.25">
      <c r="A35" s="1"/>
      <c r="B35" s="71"/>
      <c r="C35" s="71"/>
      <c r="D35" s="80"/>
    </row>
    <row r="36" spans="1:5" ht="15.75" x14ac:dyDescent="0.25">
      <c r="A36" s="1"/>
      <c r="B36" s="92" t="s">
        <v>107</v>
      </c>
      <c r="C36" s="92"/>
      <c r="D36" s="80"/>
    </row>
    <row r="37" spans="1:5" ht="15.75" x14ac:dyDescent="0.25">
      <c r="A37" s="1"/>
      <c r="B37" s="92" t="s">
        <v>108</v>
      </c>
      <c r="C37" s="93">
        <v>238414.54</v>
      </c>
      <c r="D37" s="80"/>
    </row>
    <row r="38" spans="1:5" ht="15.75" x14ac:dyDescent="0.25">
      <c r="A38" s="1"/>
      <c r="B38" s="94" t="s">
        <v>109</v>
      </c>
      <c r="C38" s="95">
        <v>149844.46</v>
      </c>
      <c r="D38" s="80"/>
    </row>
    <row r="39" spans="1:5" ht="15.75" x14ac:dyDescent="0.25">
      <c r="A39" s="1"/>
      <c r="B39" s="92" t="s">
        <v>110</v>
      </c>
      <c r="C39" s="96">
        <f>C38-C37</f>
        <v>-88570.080000000016</v>
      </c>
      <c r="D39" s="80"/>
    </row>
    <row r="40" spans="1:5" ht="15.75" x14ac:dyDescent="0.25">
      <c r="A40" s="1"/>
      <c r="B40" s="71"/>
      <c r="C40" s="71"/>
      <c r="D40" s="80"/>
    </row>
    <row r="41" spans="1:5" ht="15.75" x14ac:dyDescent="0.25">
      <c r="A41" s="1"/>
      <c r="B41" s="71"/>
      <c r="C41" s="71"/>
      <c r="D41" s="80"/>
    </row>
    <row r="42" spans="1:5" ht="15.75" x14ac:dyDescent="0.25">
      <c r="A42" s="1" t="s">
        <v>111</v>
      </c>
      <c r="B42" s="71" t="s">
        <v>112</v>
      </c>
      <c r="C42" s="71"/>
      <c r="D42" s="80"/>
    </row>
    <row r="43" spans="1:5" ht="15.75" x14ac:dyDescent="0.25">
      <c r="A43" s="1"/>
      <c r="B43" s="71" t="s">
        <v>113</v>
      </c>
      <c r="C43" s="71"/>
      <c r="D43" s="80"/>
    </row>
    <row r="44" spans="1:5" ht="15.75" x14ac:dyDescent="0.25">
      <c r="A44" s="1"/>
      <c r="B44" s="71" t="s">
        <v>114</v>
      </c>
      <c r="C44" s="71"/>
      <c r="D44" s="80"/>
    </row>
    <row r="45" spans="1:5" ht="15.75" x14ac:dyDescent="0.25">
      <c r="A45" s="1"/>
      <c r="B45" s="71"/>
      <c r="C45" s="71"/>
      <c r="D45" s="80"/>
    </row>
    <row r="46" spans="1:5" ht="15.75" x14ac:dyDescent="0.25">
      <c r="A46" s="1"/>
      <c r="B46" s="71"/>
      <c r="C46" s="71"/>
      <c r="D46" s="80"/>
    </row>
    <row r="47" spans="1:5" ht="15.75" x14ac:dyDescent="0.25">
      <c r="A47" s="1"/>
      <c r="B47" s="71" t="s">
        <v>115</v>
      </c>
      <c r="C47" s="71"/>
      <c r="D47" s="80"/>
    </row>
    <row r="48" spans="1:5" ht="15.75" x14ac:dyDescent="0.25">
      <c r="A48" s="1"/>
      <c r="B48" s="71"/>
      <c r="C48" s="71"/>
      <c r="D48" s="80"/>
    </row>
    <row r="49" spans="1:4" ht="15.75" x14ac:dyDescent="0.25">
      <c r="A49" s="1"/>
      <c r="B49" s="71"/>
      <c r="C49" s="71"/>
      <c r="D49" s="80"/>
    </row>
  </sheetData>
  <mergeCells count="6">
    <mergeCell ref="A1:C1"/>
    <mergeCell ref="A2:C2"/>
    <mergeCell ref="A3:C3"/>
    <mergeCell ref="A4:C4"/>
    <mergeCell ref="A5:C5"/>
    <mergeCell ref="B16:C1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2024-02-28T06:56:29Z</dcterms:modified>
</cp:coreProperties>
</file>